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IUNIE\"/>
    </mc:Choice>
  </mc:AlternateContent>
  <xr:revisionPtr revIDLastSave="0" documentId="13_ncr:1_{72279A30-1978-43BF-B069-52023E9C94D6}"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3" i="2" l="1"/>
  <c r="H274" i="2"/>
  <c r="H272" i="2"/>
  <c r="H270" i="2"/>
  <c r="H263" i="2"/>
  <c r="H262" i="2"/>
  <c r="H261" i="2"/>
  <c r="H260" i="2"/>
  <c r="H258" i="2"/>
  <c r="H257" i="2"/>
  <c r="H256" i="2"/>
  <c r="H251" i="2"/>
  <c r="H250" i="2"/>
  <c r="H248" i="2"/>
  <c r="H241" i="2"/>
  <c r="H230" i="2"/>
  <c r="H227" i="2"/>
  <c r="H226" i="2"/>
  <c r="H220" i="2"/>
  <c r="H218" i="2"/>
  <c r="H215" i="2"/>
  <c r="H213" i="2"/>
  <c r="H203" i="2"/>
  <c r="H201" i="2"/>
  <c r="H198" i="2"/>
  <c r="H196" i="2"/>
  <c r="H191" i="2"/>
  <c r="H190" i="2"/>
  <c r="H188" i="2"/>
  <c r="H187" i="2"/>
  <c r="H186" i="2"/>
  <c r="H184" i="2"/>
  <c r="H183" i="2"/>
  <c r="H177" i="2"/>
  <c r="H173" i="2"/>
  <c r="H150" i="2"/>
  <c r="H147" i="2"/>
  <c r="H144" i="2"/>
  <c r="H136" i="2"/>
  <c r="H133" i="2"/>
  <c r="H129" i="2"/>
  <c r="H123" i="2"/>
  <c r="H117" i="2"/>
  <c r="H114" i="2"/>
  <c r="H108" i="2"/>
  <c r="H105" i="2"/>
  <c r="H104" i="2"/>
  <c r="H103" i="2"/>
  <c r="H102" i="2"/>
  <c r="H101" i="2"/>
  <c r="H99" i="2"/>
  <c r="H91" i="2"/>
  <c r="H87" i="2"/>
  <c r="H70" i="2"/>
  <c r="H69" i="2"/>
  <c r="H67" i="2"/>
  <c r="H66" i="2"/>
  <c r="H63" i="2"/>
  <c r="H59" i="2"/>
  <c r="H57" i="2"/>
  <c r="H56" i="2"/>
  <c r="H54" i="2"/>
  <c r="H53" i="2"/>
  <c r="H51" i="2"/>
  <c r="H48" i="2"/>
  <c r="H47" i="2"/>
  <c r="H46" i="2"/>
  <c r="H45" i="2"/>
  <c r="H42" i="2"/>
  <c r="H41" i="2"/>
  <c r="H40" i="2"/>
  <c r="H39" i="2"/>
  <c r="H38" i="2"/>
  <c r="H37" i="2"/>
  <c r="H35" i="2"/>
  <c r="H33" i="2"/>
  <c r="H32" i="2"/>
  <c r="H31" i="2"/>
  <c r="H28" i="2"/>
  <c r="H27" i="2"/>
  <c r="H26" i="2"/>
  <c r="H25" i="2"/>
  <c r="E68" i="2" l="1"/>
  <c r="E60" i="2"/>
  <c r="E58" i="2"/>
  <c r="D68" i="2"/>
  <c r="D60" i="2"/>
  <c r="D58" i="2"/>
  <c r="F36" i="2"/>
  <c r="F34" i="2"/>
  <c r="E36" i="2"/>
  <c r="E34" i="2"/>
  <c r="F85" i="1" l="1"/>
  <c r="F111" i="1"/>
  <c r="F80" i="1"/>
  <c r="F78" i="1"/>
  <c r="F71" i="1"/>
  <c r="F70" i="1"/>
  <c r="F63" i="1"/>
  <c r="F61" i="1"/>
  <c r="F60" i="1"/>
  <c r="F50" i="1"/>
  <c r="F49" i="1"/>
  <c r="F46" i="1"/>
  <c r="F45" i="1"/>
  <c r="F44" i="1"/>
  <c r="F43" i="1"/>
  <c r="F38" i="1"/>
  <c r="F37" i="1"/>
  <c r="F33" i="1"/>
  <c r="F31" i="1"/>
  <c r="F30" i="1"/>
  <c r="F27" i="1"/>
  <c r="F25" i="1"/>
  <c r="F23" i="1"/>
  <c r="F17" i="1"/>
  <c r="G110" i="1"/>
  <c r="G108" i="1"/>
  <c r="G107" i="1" s="1"/>
  <c r="G106" i="1" s="1"/>
  <c r="G103" i="1"/>
  <c r="G99" i="1"/>
  <c r="G96" i="1"/>
  <c r="G95" i="1"/>
  <c r="G93" i="1"/>
  <c r="G90" i="1" s="1"/>
  <c r="G91" i="1"/>
  <c r="G81" i="1"/>
  <c r="G68" i="1"/>
  <c r="G64" i="1"/>
  <c r="G59" i="1"/>
  <c r="G56" i="1"/>
  <c r="G54" i="1"/>
  <c r="G53" i="1" s="1"/>
  <c r="G29" i="1"/>
  <c r="G28" i="1" s="1"/>
  <c r="G24" i="1"/>
  <c r="G16" i="1"/>
  <c r="G15" i="1" s="1"/>
  <c r="G9" i="1"/>
  <c r="G14" i="1" l="1"/>
  <c r="G8" i="1" s="1"/>
  <c r="G7" i="1" s="1"/>
  <c r="G102" i="1"/>
  <c r="G67" i="1"/>
  <c r="G66" i="1" s="1"/>
  <c r="G58" i="1"/>
  <c r="G52" i="1" s="1"/>
  <c r="C152" i="2" l="1"/>
  <c r="E152" i="2" l="1"/>
  <c r="F152" i="2"/>
  <c r="G152" i="2"/>
  <c r="H152" i="2"/>
  <c r="D152" i="2"/>
  <c r="D292" i="2" l="1"/>
  <c r="D291" i="2" s="1"/>
  <c r="D290" i="2" s="1"/>
  <c r="D289" i="2" s="1"/>
  <c r="E292" i="2"/>
  <c r="E291" i="2" s="1"/>
  <c r="E290" i="2" s="1"/>
  <c r="E289" i="2" s="1"/>
  <c r="F292" i="2"/>
  <c r="F291" i="2" s="1"/>
  <c r="F290" i="2" s="1"/>
  <c r="F289" i="2" s="1"/>
  <c r="G292" i="2"/>
  <c r="G291" i="2" s="1"/>
  <c r="G290" i="2" s="1"/>
  <c r="G289" i="2" s="1"/>
  <c r="H292" i="2"/>
  <c r="H291" i="2" s="1"/>
  <c r="H290" i="2" s="1"/>
  <c r="H289" i="2" s="1"/>
  <c r="D280" i="2"/>
  <c r="E280" i="2"/>
  <c r="F280" i="2"/>
  <c r="G280" i="2"/>
  <c r="G275" i="2" s="1"/>
  <c r="G14" i="2" s="1"/>
  <c r="H280" i="2"/>
  <c r="D276" i="2"/>
  <c r="D275" i="2" s="1"/>
  <c r="D14" i="2" s="1"/>
  <c r="E276" i="2"/>
  <c r="E275" i="2" s="1"/>
  <c r="E14" i="2" s="1"/>
  <c r="F276" i="2"/>
  <c r="G276" i="2"/>
  <c r="H276" i="2"/>
  <c r="H275" i="2" s="1"/>
  <c r="H14" i="2" s="1"/>
  <c r="D268" i="2"/>
  <c r="D267" i="2" s="1"/>
  <c r="D266" i="2" s="1"/>
  <c r="E268" i="2"/>
  <c r="E267" i="2" s="1"/>
  <c r="E266" i="2" s="1"/>
  <c r="F268" i="2"/>
  <c r="F267" i="2" s="1"/>
  <c r="F266" i="2" s="1"/>
  <c r="G268" i="2"/>
  <c r="G267" i="2" s="1"/>
  <c r="G266" i="2" s="1"/>
  <c r="H268" i="2"/>
  <c r="H267" i="2" s="1"/>
  <c r="H266" i="2" s="1"/>
  <c r="D269" i="2"/>
  <c r="E269" i="2"/>
  <c r="F269" i="2"/>
  <c r="G269" i="2"/>
  <c r="H269" i="2"/>
  <c r="D259" i="2"/>
  <c r="D255" i="2" s="1"/>
  <c r="D254" i="2" s="1"/>
  <c r="D253" i="2" s="1"/>
  <c r="D12" i="2" s="1"/>
  <c r="E259" i="2"/>
  <c r="E255" i="2" s="1"/>
  <c r="E254" i="2" s="1"/>
  <c r="E253" i="2" s="1"/>
  <c r="E12" i="2" s="1"/>
  <c r="F259" i="2"/>
  <c r="F255" i="2" s="1"/>
  <c r="F254" i="2" s="1"/>
  <c r="F253" i="2" s="1"/>
  <c r="F12" i="2" s="1"/>
  <c r="G259" i="2"/>
  <c r="G255" i="2" s="1"/>
  <c r="G254" i="2" s="1"/>
  <c r="G253" i="2" s="1"/>
  <c r="G12" i="2" s="1"/>
  <c r="H259" i="2"/>
  <c r="H255" i="2" s="1"/>
  <c r="H254" i="2" s="1"/>
  <c r="H253" i="2" s="1"/>
  <c r="H12" i="2" s="1"/>
  <c r="D252" i="2"/>
  <c r="E252" i="2"/>
  <c r="E18" i="2" s="1"/>
  <c r="F252" i="2"/>
  <c r="F18" i="2" s="1"/>
  <c r="G252" i="2"/>
  <c r="G18" i="2" s="1"/>
  <c r="H252" i="2"/>
  <c r="H18" i="2" s="1"/>
  <c r="D242" i="2"/>
  <c r="E242" i="2"/>
  <c r="F242" i="2"/>
  <c r="G242" i="2"/>
  <c r="H242" i="2"/>
  <c r="D237" i="2"/>
  <c r="E237" i="2"/>
  <c r="F237" i="2"/>
  <c r="G237" i="2"/>
  <c r="H237" i="2"/>
  <c r="D234" i="2"/>
  <c r="E234" i="2"/>
  <c r="F234" i="2"/>
  <c r="G234" i="2"/>
  <c r="H234" i="2"/>
  <c r="D231" i="2"/>
  <c r="E231" i="2"/>
  <c r="F231" i="2"/>
  <c r="F224" i="2" s="1"/>
  <c r="G231" i="2"/>
  <c r="H231" i="2"/>
  <c r="G225" i="2"/>
  <c r="H225" i="2"/>
  <c r="D219" i="2"/>
  <c r="E219" i="2"/>
  <c r="F219" i="2"/>
  <c r="G219" i="2"/>
  <c r="H219" i="2"/>
  <c r="D214" i="2"/>
  <c r="E214" i="2"/>
  <c r="F214" i="2"/>
  <c r="G214" i="2"/>
  <c r="H214" i="2"/>
  <c r="D208" i="2"/>
  <c r="D202" i="2" s="1"/>
  <c r="E208" i="2"/>
  <c r="F208" i="2"/>
  <c r="G208" i="2"/>
  <c r="H208" i="2"/>
  <c r="D205" i="2"/>
  <c r="E205" i="2"/>
  <c r="F205" i="2"/>
  <c r="G205" i="2"/>
  <c r="H205" i="2"/>
  <c r="E202" i="2"/>
  <c r="H202" i="2"/>
  <c r="D197" i="2"/>
  <c r="E197" i="2"/>
  <c r="F197" i="2"/>
  <c r="G197" i="2"/>
  <c r="H197" i="2"/>
  <c r="D192" i="2"/>
  <c r="E192" i="2"/>
  <c r="F192" i="2"/>
  <c r="G192" i="2"/>
  <c r="H192" i="2"/>
  <c r="F181" i="2"/>
  <c r="D181" i="2"/>
  <c r="E181" i="2"/>
  <c r="G182" i="2"/>
  <c r="G181" i="2" s="1"/>
  <c r="H182" i="2"/>
  <c r="H181" i="2" s="1"/>
  <c r="D176" i="2"/>
  <c r="E176" i="2"/>
  <c r="F176" i="2"/>
  <c r="G176" i="2"/>
  <c r="H176" i="2"/>
  <c r="D172" i="2"/>
  <c r="E172" i="2"/>
  <c r="F172" i="2"/>
  <c r="G172" i="2"/>
  <c r="H172" i="2"/>
  <c r="D167" i="2"/>
  <c r="E167" i="2"/>
  <c r="F167" i="2"/>
  <c r="G167" i="2"/>
  <c r="H167" i="2"/>
  <c r="E162" i="2"/>
  <c r="D163" i="2"/>
  <c r="D162" i="2" s="1"/>
  <c r="E163" i="2"/>
  <c r="F163" i="2"/>
  <c r="G163" i="2"/>
  <c r="H163" i="2"/>
  <c r="H162" i="2" s="1"/>
  <c r="D157" i="2"/>
  <c r="E157" i="2"/>
  <c r="F157" i="2"/>
  <c r="G157" i="2"/>
  <c r="H157"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G74" i="2"/>
  <c r="H74" i="2"/>
  <c r="H15" i="2" s="1"/>
  <c r="D72" i="2"/>
  <c r="D71" i="2" s="1"/>
  <c r="D11" i="2" s="1"/>
  <c r="E72" i="2"/>
  <c r="E71" i="2" s="1"/>
  <c r="E11" i="2" s="1"/>
  <c r="F72" i="2"/>
  <c r="F71" i="2" s="1"/>
  <c r="F11" i="2" s="1"/>
  <c r="G72" i="2"/>
  <c r="G71" i="2" s="1"/>
  <c r="G11" i="2" s="1"/>
  <c r="H72" i="2"/>
  <c r="H71" i="2" s="1"/>
  <c r="H11" i="2" s="1"/>
  <c r="F68" i="2"/>
  <c r="G68" i="2"/>
  <c r="H68" i="2"/>
  <c r="F60" i="2"/>
  <c r="G60" i="2"/>
  <c r="H60" i="2"/>
  <c r="F58" i="2"/>
  <c r="G58" i="2"/>
  <c r="H58" i="2"/>
  <c r="D36" i="2"/>
  <c r="G36" i="2"/>
  <c r="H36" i="2"/>
  <c r="D34" i="2"/>
  <c r="G34" i="2"/>
  <c r="H34" i="2"/>
  <c r="F15" i="2"/>
  <c r="G15" i="2"/>
  <c r="D18" i="2"/>
  <c r="D24" i="2"/>
  <c r="E24" i="2"/>
  <c r="F24" i="2"/>
  <c r="G24" i="2"/>
  <c r="H24" i="2"/>
  <c r="C234"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E67" i="1" s="1"/>
  <c r="E66" i="1" s="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E15" i="1" s="1"/>
  <c r="F16" i="1"/>
  <c r="F15" i="1" s="1"/>
  <c r="C9" i="1"/>
  <c r="D9" i="1"/>
  <c r="E9" i="1"/>
  <c r="F9" i="1"/>
  <c r="C292" i="2"/>
  <c r="C291" i="2" s="1"/>
  <c r="C290" i="2" s="1"/>
  <c r="C289" i="2" s="1"/>
  <c r="C280" i="2"/>
  <c r="C276" i="2"/>
  <c r="C269" i="2"/>
  <c r="C268" i="2"/>
  <c r="C267" i="2" s="1"/>
  <c r="C266" i="2" s="1"/>
  <c r="C265" i="2" s="1"/>
  <c r="C264" i="2" s="1"/>
  <c r="C259" i="2"/>
  <c r="C255" i="2" s="1"/>
  <c r="C254" i="2" s="1"/>
  <c r="C252" i="2"/>
  <c r="C18" i="2" s="1"/>
  <c r="C242" i="2"/>
  <c r="C237" i="2"/>
  <c r="C231" i="2"/>
  <c r="C224" i="2" s="1"/>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131" i="2" l="1"/>
  <c r="F162" i="2"/>
  <c r="F202" i="2"/>
  <c r="F180" i="2" s="1"/>
  <c r="F23" i="2"/>
  <c r="F9" i="2" s="1"/>
  <c r="G131" i="2"/>
  <c r="G162" i="2"/>
  <c r="F275" i="2"/>
  <c r="F14" i="2" s="1"/>
  <c r="G286" i="2"/>
  <c r="G285" i="2" s="1"/>
  <c r="G284" i="2" s="1"/>
  <c r="G288" i="2"/>
  <c r="G287" i="2" s="1"/>
  <c r="H288" i="2"/>
  <c r="H287" i="2" s="1"/>
  <c r="H286" i="2"/>
  <c r="H285" i="2" s="1"/>
  <c r="H284" i="2" s="1"/>
  <c r="F286" i="2"/>
  <c r="F285" i="2" s="1"/>
  <c r="F284" i="2" s="1"/>
  <c r="F288" i="2"/>
  <c r="F287" i="2" s="1"/>
  <c r="E288" i="2"/>
  <c r="E287" i="2" s="1"/>
  <c r="E286" i="2"/>
  <c r="E285" i="2" s="1"/>
  <c r="E284" i="2" s="1"/>
  <c r="D288" i="2"/>
  <c r="D287" i="2" s="1"/>
  <c r="D286" i="2"/>
  <c r="D285" i="2" s="1"/>
  <c r="D284" i="2" s="1"/>
  <c r="E265" i="2"/>
  <c r="E264" i="2" s="1"/>
  <c r="E13" i="2"/>
  <c r="G265" i="2"/>
  <c r="G264" i="2" s="1"/>
  <c r="G13" i="2"/>
  <c r="H265" i="2"/>
  <c r="H264" i="2" s="1"/>
  <c r="H13" i="2"/>
  <c r="F13" i="2"/>
  <c r="F265" i="2"/>
  <c r="F264" i="2" s="1"/>
  <c r="D265" i="2"/>
  <c r="D264" i="2" s="1"/>
  <c r="D13" i="2"/>
  <c r="F223" i="2"/>
  <c r="E224" i="2"/>
  <c r="E223" i="2" s="1"/>
  <c r="H224" i="2"/>
  <c r="H223" i="2" s="1"/>
  <c r="D224" i="2"/>
  <c r="D223" i="2" s="1"/>
  <c r="G224" i="2"/>
  <c r="G223" i="2" s="1"/>
  <c r="H180" i="2"/>
  <c r="D180" i="2"/>
  <c r="G202" i="2"/>
  <c r="G180" i="2" s="1"/>
  <c r="E180" i="2"/>
  <c r="F142" i="2"/>
  <c r="G142" i="2"/>
  <c r="H77" i="2"/>
  <c r="H16" i="2" s="1"/>
  <c r="H17" i="2"/>
  <c r="F77" i="2"/>
  <c r="F16" i="2" s="1"/>
  <c r="F17" i="2"/>
  <c r="E90" i="2"/>
  <c r="D90" i="2"/>
  <c r="F131" i="2"/>
  <c r="F106" i="2" s="1"/>
  <c r="H23" i="2"/>
  <c r="H9" i="2" s="1"/>
  <c r="D23" i="2"/>
  <c r="D9" i="2" s="1"/>
  <c r="D17" i="2"/>
  <c r="H90" i="2"/>
  <c r="H142" i="2"/>
  <c r="D142" i="2"/>
  <c r="D106" i="2"/>
  <c r="E142" i="2"/>
  <c r="H106" i="2"/>
  <c r="E106" i="2"/>
  <c r="G106" i="2"/>
  <c r="G90" i="2"/>
  <c r="F90" i="2"/>
  <c r="G17" i="2"/>
  <c r="G77" i="2"/>
  <c r="G16" i="2" s="1"/>
  <c r="E77" i="2"/>
  <c r="E16" i="2" s="1"/>
  <c r="E17" i="2"/>
  <c r="E23" i="2"/>
  <c r="G23" i="2"/>
  <c r="G9" i="2" s="1"/>
  <c r="C102" i="1"/>
  <c r="F102" i="1"/>
  <c r="E102" i="1"/>
  <c r="D102" i="1"/>
  <c r="C202" i="2"/>
  <c r="C180" i="2" s="1"/>
  <c r="C131" i="2"/>
  <c r="C106" i="2" s="1"/>
  <c r="C275" i="2"/>
  <c r="C14" i="2" s="1"/>
  <c r="C162" i="2"/>
  <c r="C142" i="2" s="1"/>
  <c r="C13" i="2"/>
  <c r="C253" i="2"/>
  <c r="C12" i="2" s="1"/>
  <c r="C288" i="2"/>
  <c r="C287" i="2" s="1"/>
  <c r="C286" i="2"/>
  <c r="C285" i="2" s="1"/>
  <c r="C284" i="2" s="1"/>
  <c r="C23" i="2"/>
  <c r="C9" i="2" s="1"/>
  <c r="C90" i="2"/>
  <c r="C223" i="2"/>
  <c r="F52" i="1"/>
  <c r="E52" i="1"/>
  <c r="D52" i="1"/>
  <c r="C52" i="1"/>
  <c r="F14" i="1"/>
  <c r="F8" i="1" s="1"/>
  <c r="F7" i="1" s="1"/>
  <c r="E14" i="1"/>
  <c r="E8" i="1" s="1"/>
  <c r="E7" i="1" s="1"/>
  <c r="D14" i="1"/>
  <c r="D8" i="1" s="1"/>
  <c r="D7" i="1" s="1"/>
  <c r="C14" i="1"/>
  <c r="C17" i="2"/>
  <c r="D89" i="2" l="1"/>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E8" i="2" s="1"/>
  <c r="E7" i="2" s="1"/>
  <c r="G89" i="2"/>
  <c r="G88" i="2" s="1"/>
  <c r="G52" i="2" s="1"/>
  <c r="G44" i="2" s="1"/>
  <c r="G43" i="2" s="1"/>
  <c r="G86" i="2" s="1"/>
  <c r="E9" i="2"/>
  <c r="C8" i="1"/>
  <c r="C7" i="1" s="1"/>
  <c r="C89" i="2"/>
  <c r="C88" i="2" s="1"/>
  <c r="C52" i="2" s="1"/>
  <c r="C44" i="2" s="1"/>
  <c r="C43" i="2" s="1"/>
  <c r="C86" i="2" s="1"/>
  <c r="D86" i="2" l="1"/>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<sst xmlns="http://schemas.openxmlformats.org/spreadsheetml/2006/main" count="651" uniqueCount="529">
  <si>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</si>
  <si>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</si>
  <si>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</si>
  <si>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</si>
  <si>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</si>
  <si>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</si>
  <si>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</si>
  <si>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</si>
  <si>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</si>
  <si>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</si>
  <si>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</si>
  <si>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</si>
  <si>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</si>
  <si>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</si>
  <si>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</si>
  <si>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</si>
  <si>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</si>
  <si>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</si>
  <si>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</si>
  <si>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</si>
  <si>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</si>
  <si>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</si>
  <si>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</si>
  <si>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</si>
  <si>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</si>
  <si>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</si>
  <si>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</si>
  <si>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</si>
  <si>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</si>
  <si>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</si>
  <si>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</si>
  <si>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</si>
  <si>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</si>
  <si>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</si>
  <si>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</si>
  <si>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</si>
  <si>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</si>
  <si>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</si>
  <si>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</si>
  <si>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</si>
  <si>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</si>
  <si>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</si>
  <si>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</si>
  <si>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</si>
  <si>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</si>
  <si>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</si>
  <si>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</si>
  <si>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</si>
  <si>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</si>
  <si>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</si>
  <si>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</si>
  <si>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</si>
  <si>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</si>
  <si>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</si>
  <si>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</si>
  <si>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</si>
  <si>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</si>
  <si>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</si>
  <si>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</si>
  <si>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</si>
  <si>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</si>
  <si>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</si>
  <si>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</si>
  <si>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</si>
  <si>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</si>
  <si>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</si>
  <si>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</si>
  <si>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</si>
  <si>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</si>
  <si>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</si>
  <si>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</si>
  <si>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</si>
  <si>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</si>
  <si>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</si>
  <si>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</si>
  <si>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</si>
  <si>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</si>
  <si>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</si>
  <si>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</si>
  <si>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</si>
  <si>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</si>
  <si>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</si>
  <si>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</si>
  <si>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</si>
  <si>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</si>
  <si>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</si>
  <si>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</si>
  <si>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</si>
  <si>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</si>
  <si>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</si>
  <si>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</si>
  <si>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</si>
  <si>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</si>
  <si>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</si>
  <si>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</si>
  <si>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</si>
  <si>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</si>
  <si>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</si>
  <si>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</si>
  <si>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</si>
  <si>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</si>
  <si>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</si>
  <si>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</si>
  <si>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</si>
  <si>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</si>
  <si>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</si>
  <si>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</si>
  <si>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</si>
  <si>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</si>
  <si>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</si>
  <si>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</si>
  <si>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</si>
  <si>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</si>
  <si>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</si>
  <si>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</si>
  <si>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</si>
  <si>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</si>
  <si>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</si>
  <si>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</si>
  <si>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</si>
  <si>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</si>
  <si>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</si>
  <si>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</si>
  <si>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</si>
  <si>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</si>
  <si>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</si>
  <si>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</si>
  <si>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</si>
  <si>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</si>
  <si>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</si>
  <si>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</si>
  <si>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</si>
  <si>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</si>
  <si>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</si>
  <si>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</si>
  <si>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</si>
  <si>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</si>
  <si>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</si>
  <si>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</si>
  <si>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</si>
  <si>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</si>
  <si>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</si>
  <si>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</si>
  <si>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</si>
  <si>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</si>
  <si>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</si>
  <si>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</si>
  <si>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</si>
  <si>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</si>
  <si>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</si>
  <si>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</si>
  <si>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</si>
  <si>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</si>
  <si>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</si>
  <si>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</si>
  <si>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</si>
  <si>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</si>
  <si>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</si>
  <si>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</si>
  <si>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</si>
  <si>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</si>
  <si>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</si>
  <si>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</si>
  <si>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</si>
  <si>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</si>
  <si>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</si>
  <si>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</si>
  <si>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</si>
  <si>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</si>
  <si>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</si>
  <si>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</si>
  <si>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</si>
  <si>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</si>
  <si>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</si>
  <si>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</si>
  <si>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</si>
  <si>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</si>
  <si>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</si>
  <si>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</si>
  <si>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</si>
  <si>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</si>
  <si>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</si>
  <si>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</si>
  <si>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</si>
  <si>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</si>
  <si>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</si>
  <si>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</si>
  <si>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</si>
  <si>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</si>
  <si>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</si>
  <si>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</si>
  <si>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</si>
  <si>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</si>
  <si>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</si>
  <si>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</si>
  <si>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</si>
  <si>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</si>
  <si>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</si>
  <si>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</si>
  <si>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</si>
  <si>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</si>
  <si>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</si>
  <si>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</si>
  <si>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</si>
  <si>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</si>
  <si>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</si>
  <si>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</si>
  <si>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</si>
  <si>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</si>
  <si>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</si>
  <si>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</si>
  <si>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</si>
  <si>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</si>
  <si>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</si>
  <si>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</si>
  <si>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</si>
  <si>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</si>
  <si>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</si>
  <si>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</si>
  <si>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</si>
  <si>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</si>
  <si>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</si>
  <si>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</si>
  <si>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</si>
  <si>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</si>
  <si>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</si>
  <si>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</si>
  <si>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</si>
  <si>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</si>
  <si>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</si>
  <si>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</si>
  <si>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</si>
  <si>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</si>
  <si>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</si>
  <si>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</si>
  <si>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</si>
  <si>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</si>
  <si>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</si>
  <si>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</si>
  <si>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</si>
  <si>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</si>
  <si>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</si>
  <si>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</si>
  <si>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</si>
  <si>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</si>
  <si>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</si>
  <si>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</si>
  <si>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</si>
  <si>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</si>
  <si>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</si>
  <si>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</si>
  <si>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</si>
  <si>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</si>
  <si>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</si>
  <si>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</si>
  <si>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</si>
  <si>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</si>
  <si>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</si>
  <si>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</si>
  <si>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</si>
  <si>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</si>
  <si>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</si>
  <si>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</si>
  <si>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</si>
  <si>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</si>
  <si>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</si>
  <si>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</si>
  <si>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</si>
  <si>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</si>
  <si>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</si>
  <si>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</si>
  <si>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</si>
  <si>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</si>
  <si>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</si>
  <si>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</si>
  <si>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</si>
  <si>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</si>
  <si>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</si>
  <si>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</si>
  <si>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</si>
  <si>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</si>
  <si>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</si>
  <si>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</si>
  <si>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</si>
  <si>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</si>
  <si>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</si>
  <si>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</si>
  <si>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</si>
  <si>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</si>
  <si>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</si>
  <si>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</si>
  <si>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</si>
  <si>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</si>
  <si>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</si>
  <si>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</si>
  <si>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</si>
  <si>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</si>
  <si>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</si>
  <si>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</si>
  <si>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</si>
  <si>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</si>
  <si>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</si>
  <si>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</si>
  <si>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</si>
  <si>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</si>
  <si>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</si>
  <si>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</si>
  <si>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</si>
  <si>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</si>
  <si>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</si>
  <si>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</si>
  <si>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</si>
  <si>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</si>
  <si>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</si>
  <si>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</si>
  <si>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</si>
  <si>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</si>
  <si>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</si>
  <si>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</si>
  <si>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</si>
  <si>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</si>
  <si>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</si>
  <si>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</si>
  <si>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</si>
  <si>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</si>
  <si>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</si>
  <si>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</si>
  <si>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</si>
  <si>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</si>
  <si>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</si>
  <si>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</si>
  <si>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</si>
  <si>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</si>
  <si>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</si>
  <si>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</si>
  <si>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</si>
  <si>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</si>
  <si>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</si>
  <si>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</si>
  <si>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</si>
  <si>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</si>
  <si>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</si>
  <si>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</si>
  <si>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</si>
  <si>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</si>
  <si>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</si>
  <si>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</si>
  <si>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</si>
  <si>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</si>
  <si>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</si>
  <si>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</si>
  <si>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</si>
  <si>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</si>
  <si>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</si>
  <si>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</si>
  <si>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</si>
  <si>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</si>
  <si>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</si>
  <si>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</si>
  <si>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</si>
  <si>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</si>
  <si>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</si>
  <si>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</si>
  <si>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</si>
  <si>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</si>
  <si>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</si>
  <si>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</si>
  <si>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</si>
  <si>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</si>
  <si>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</si>
  <si>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</si>
  <si>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</si>
  <si>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</si>
  <si>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</si>
  <si>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</si>
  <si>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</si>
  <si>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</si>
  <si>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</si>
  <si>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</si>
  <si>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</si>
  <si>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</si>
  <si>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</si>
  <si>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</si>
  <si>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</si>
  <si>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</si>
  <si>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</si>
  <si>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</si>
  <si>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</si>
  <si>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</si>
  <si>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</si>
  <si>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</si>
  <si>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</si>
  <si>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</si>
  <si>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</si>
  <si>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</si>
  <si>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</si>
  <si>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</si>
  <si>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</si>
  <si>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</si>
  <si>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</si>
  <si>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</si>
  <si>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</si>
  <si>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</si>
  <si>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</si>
  <si>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</si>
  <si>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</si>
  <si>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</si>
  <si>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</si>
  <si>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</si>
  <si>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</si>
  <si>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</si>
  <si>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</si>
  <si>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</si>
  <si>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</si>
  <si>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</si>
  <si>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</si>
  <si>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</si>
  <si>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</si>
  <si>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</si>
  <si>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</si>
  <si>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</si>
  <si>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</si>
  <si>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</si>
  <si>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</si>
  <si>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</si>
  <si>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</si>
  <si>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</si>
  <si>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</si>
  <si>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</si>
  <si>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</si>
  <si>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</si>
  <si>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</si>
  <si>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</si>
  <si>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</si>
  <si>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</si>
  <si>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</si>
  <si>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</si>
  <si>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</si>
  <si>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</si>
  <si>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</si>
  <si>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</si>
  <si>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</si>
  <si>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</si>
  <si>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</si>
  <si>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</si>
  <si>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</si>
  <si>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</si>
  <si>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</si>
  <si>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</si>
  <si>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</si>
  <si>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</si>
  <si>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</si>
  <si>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</si>
  <si>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</si>
  <si>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</si>
  <si>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</si>
  <si>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</si>
  <si>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</si>
  <si>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</si>
  <si>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</si>
  <si>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</si>
  <si>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</si>
  <si>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</si>
  <si>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</si>
  <si>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</si>
  <si>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</si>
  <si>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</si>
  <si>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</si>
  <si>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</si>
  <si>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</si>
  <si>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</si>
  <si>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</si>
  <si>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</si>
  <si>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</si>
  <si>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</si>
  <si>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</si>
  <si>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</si>
  <si>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</si>
  <si>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</si>
  <si>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</si>
  <si>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</si>
  <si>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</si>
  <si>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</si>
  <si>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</si>
  <si>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</si>
  <si>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</si>
  <si>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</si>
  <si>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</si>
  <si>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</si>
  <si>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</si>
  <si>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</si>
  <si>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</si>
  <si>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</si>
  <si>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</si>
  <si>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</si>
  <si>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</si>
  <si>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</si>
  <si>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</si>
  <si>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</si>
  <si>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</si>
  <si>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</si>
  <si>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</si>
  <si>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</si>
  <si>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</si>
  <si>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</si>
  <si>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</si>
  <si>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</si>
  <si>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</si>
  <si>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</si>
  <si>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</si>
  <si>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</si>
  <si>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</si>
  <si>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</si>
  <si>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</si>
  <si>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</si>
  <si>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</si>
  <si>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</si>
  <si>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</si>
  <si>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</si>
  <si>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</si>
  <si>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</si>
  <si>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</si>
  <si>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</si>
  <si>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Director general</t>
  </si>
  <si>
    <t>Director economic</t>
  </si>
  <si>
    <t>Intocmit</t>
  </si>
  <si>
    <t xml:space="preserve">  Ec.Albu Drina</t>
  </si>
  <si>
    <t xml:space="preserve"> Ec.Bircu Florina</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</si>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</sst>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57">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4" fontId="3" fillId="0" borderId="1" xfId="0" applyNumberFormat="1" applyFont="1" applyBorder="1"/>
    <xf numFmtId="3" fontId="3" fillId="0" borderId="1" xfId="0" applyNumberFormat="1" applyFont="1" applyBorder="1"/>
    <xf numFmtId="3" fontId="4" fillId="0" borderId="1" xfId="0" applyNumberFormat="1" applyFont="1" applyBorder="1"/>
    <xf numFmtId="4" fontId="5" fillId="0" borderId="1" xfId="0" applyNumberFormat="1" applyFont="1" applyBorder="1"/>
    <xf numFmtId="4" fontId="4" fillId="0" borderId="1" xfId="0" applyNumberFormat="1" applyFont="1" applyBorder="1"/>
    <xf numFmtId="4" fontId="4" fillId="0" borderId="1" xfId="0" applyNumberFormat="1" applyFont="1" applyFill="1" applyBorder="1"/>
    <xf numFmtId="3"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1" fillId="0" borderId="1" xfId="3" applyNumberFormat="1" applyFont="1" applyBorder="1" applyAlignment="1">
      <alignment horizontal="right" wrapText="1"/>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11" fillId="2" borderId="1" xfId="3" applyNumberFormat="1" applyFont="1" applyFill="1" applyBorder="1" applyAlignment="1" applyProtection="1">
      <alignment horizontal="right" wrapText="1"/>
    </xf>
    <xf numFmtId="4" fontId="9" fillId="2" borderId="1" xfId="0" applyNumberFormat="1" applyFont="1" applyFill="1" applyBorder="1"/>
    <xf numFmtId="4" fontId="9" fillId="0" borderId="1" xfId="0" applyNumberFormat="1" applyFont="1" applyFill="1" applyBorder="1" applyProtection="1"/>
    <xf numFmtId="4" fontId="11" fillId="0" borderId="1" xfId="3" applyNumberFormat="1" applyFont="1" applyBorder="1" applyAlignment="1">
      <alignment horizontal="right"/>
    </xf>
    <xf numFmtId="4" fontId="9" fillId="0" borderId="1" xfId="0" applyNumberFormat="1" applyFont="1" applyBorder="1"/>
    <xf numFmtId="3" fontId="9" fillId="0" borderId="1" xfId="0" applyNumberFormat="1" applyFont="1" applyBorder="1"/>
    <xf numFmtId="4" fontId="9" fillId="0" borderId="1" xfId="0" applyNumberFormat="1" applyFont="1" applyBorder="1" applyAlignment="1">
      <alignment vertical="top" wrapText="1"/>
    </xf>
    <xf numFmtId="4" fontId="12" fillId="0" borderId="1" xfId="0" applyNumberFormat="1" applyFont="1" applyBorder="1" applyAlignment="1">
      <alignment horizontal="right"/>
    </xf>
    <xf numFmtId="4" fontId="9" fillId="0" borderId="1" xfId="2" applyNumberFormat="1" applyFont="1" applyBorder="1" applyAlignment="1">
      <alignment wrapText="1"/>
    </xf>
    <xf numFmtId="3" fontId="9" fillId="0" borderId="1" xfId="2" applyNumberFormat="1" applyFont="1" applyBorder="1" applyAlignment="1">
      <alignment wrapText="1"/>
    </xf>
    <xf numFmtId="3" fontId="10" fillId="0" borderId="1" xfId="0" applyNumberFormat="1" applyFont="1" applyBorder="1" applyAlignment="1">
      <alignment horizontal="right"/>
    </xf>
    <xf numFmtId="4" fontId="9" fillId="0" borderId="1" xfId="3" applyNumberFormat="1" applyFont="1" applyBorder="1" applyAlignment="1">
      <alignment horizontal="right" wrapText="1"/>
    </xf>
    <xf numFmtId="0" fontId="9" fillId="0" borderId="0" xfId="0" applyFont="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E124" sqref="E124"/>
    </sheetView>
  </sheetViews>
  <sheetFormatPr defaultRowHeight="12.75"/>
  <cols>
    <col min="1" max="1" width="11" style="38" customWidth="1"/>
    <col min="2" max="2" width="59.5703125" style="11" customWidth="1"/>
    <col min="3" max="3" width="15" style="39" customWidth="1"/>
    <col min="4" max="4" width="14.140625" style="39" customWidth="1"/>
    <col min="5" max="6" width="18" style="11" customWidth="1"/>
    <col min="7" max="7" width="14"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08" t="s">
        <v>517</v>
      </c>
      <c r="C1" s="98"/>
      <c r="D1" s="98"/>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row>
    <row r="2" spans="1:176">
      <c r="B2" s="1"/>
      <c r="C2" s="98"/>
      <c r="D2" s="98"/>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row>
    <row r="3" spans="1:176">
      <c r="A3" s="2"/>
      <c r="B3" s="3"/>
      <c r="C3" s="30"/>
      <c r="D3" s="30"/>
      <c r="E3" s="30"/>
      <c r="F3" s="30"/>
      <c r="FG3" s="5"/>
    </row>
    <row r="4" spans="1:176" ht="12.75" customHeight="1">
      <c r="B4" s="6"/>
      <c r="C4" s="30"/>
      <c r="D4" s="30"/>
      <c r="E4" s="30"/>
      <c r="F4" s="7" t="s">
        <v>0</v>
      </c>
      <c r="G4" s="155"/>
      <c r="H4" s="155"/>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6"/>
      <c r="EJ4" s="156"/>
      <c r="EK4" s="156"/>
      <c r="EL4" s="156"/>
      <c r="EM4" s="156"/>
      <c r="EN4" s="154"/>
      <c r="EO4" s="154"/>
      <c r="EP4" s="154"/>
      <c r="EQ4" s="154"/>
      <c r="ER4" s="154"/>
      <c r="ES4" s="154"/>
      <c r="ET4" s="154"/>
      <c r="EU4" s="154"/>
      <c r="EV4" s="154"/>
      <c r="EW4" s="154"/>
      <c r="EX4" s="154"/>
      <c r="EY4" s="154"/>
      <c r="EZ4" s="154"/>
      <c r="FA4" s="154"/>
      <c r="FB4" s="154"/>
      <c r="FC4" s="154"/>
      <c r="FD4" s="154"/>
      <c r="FE4" s="154"/>
      <c r="FF4" s="154"/>
      <c r="FG4" s="154"/>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97"/>
      <c r="D6" s="97"/>
      <c r="E6" s="97"/>
      <c r="F6" s="97"/>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99" t="s">
        <v>7</v>
      </c>
      <c r="B7" s="17" t="s">
        <v>8</v>
      </c>
      <c r="C7" s="18">
        <f t="shared" ref="C7:G7" si="0">+C8+C66+C110+C95+C90</f>
        <v>248801580</v>
      </c>
      <c r="D7" s="18">
        <f t="shared" si="0"/>
        <v>139338580</v>
      </c>
      <c r="E7" s="18">
        <f t="shared" si="0"/>
        <v>128174629.72000001</v>
      </c>
      <c r="F7" s="18">
        <f t="shared" si="0"/>
        <v>19947634.25</v>
      </c>
      <c r="G7" s="129">
        <f t="shared" si="0"/>
        <v>108226995.47</v>
      </c>
      <c r="H7" s="3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0"/>
      <c r="FI7" s="30"/>
    </row>
    <row r="8" spans="1:176">
      <c r="A8" s="99" t="s">
        <v>9</v>
      </c>
      <c r="B8" s="17" t="s">
        <v>10</v>
      </c>
      <c r="C8" s="18">
        <f t="shared" ref="C8:G8" si="1">+C14+C52+C9</f>
        <v>221111000</v>
      </c>
      <c r="D8" s="18">
        <f t="shared" si="1"/>
        <v>111648000</v>
      </c>
      <c r="E8" s="18">
        <f t="shared" si="1"/>
        <v>101580834.72000001</v>
      </c>
      <c r="F8" s="18">
        <f t="shared" si="1"/>
        <v>15934161.250000002</v>
      </c>
      <c r="G8" s="129">
        <f t="shared" si="1"/>
        <v>85646673.469999999</v>
      </c>
      <c r="H8" s="3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0"/>
      <c r="FI8" s="30"/>
    </row>
    <row r="9" spans="1:176">
      <c r="A9" s="99" t="s">
        <v>11</v>
      </c>
      <c r="B9" s="17" t="s">
        <v>12</v>
      </c>
      <c r="C9" s="18">
        <f t="shared" ref="C9:G9" si="2">+C10+C11+C12+C13</f>
        <v>0</v>
      </c>
      <c r="D9" s="18">
        <f t="shared" si="2"/>
        <v>0</v>
      </c>
      <c r="E9" s="18">
        <f t="shared" si="2"/>
        <v>0</v>
      </c>
      <c r="F9" s="18">
        <f t="shared" si="2"/>
        <v>0</v>
      </c>
      <c r="G9" s="129">
        <f t="shared" si="2"/>
        <v>0</v>
      </c>
      <c r="H9" s="3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0"/>
      <c r="FI9" s="30"/>
    </row>
    <row r="10" spans="1:176" ht="38.25">
      <c r="A10" s="99" t="s">
        <v>13</v>
      </c>
      <c r="B10" s="17" t="s">
        <v>14</v>
      </c>
      <c r="C10" s="18"/>
      <c r="D10" s="18"/>
      <c r="E10" s="18"/>
      <c r="F10" s="18"/>
      <c r="G10" s="130"/>
      <c r="H10" s="3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0"/>
      <c r="FI10" s="30"/>
    </row>
    <row r="11" spans="1:176" ht="38.25">
      <c r="A11" s="99" t="s">
        <v>15</v>
      </c>
      <c r="B11" s="17" t="s">
        <v>16</v>
      </c>
      <c r="C11" s="18"/>
      <c r="D11" s="18"/>
      <c r="E11" s="18"/>
      <c r="F11" s="18"/>
      <c r="G11" s="130"/>
      <c r="H11" s="30"/>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0"/>
      <c r="FI11" s="30"/>
    </row>
    <row r="12" spans="1:176" ht="25.5">
      <c r="A12" s="99" t="s">
        <v>17</v>
      </c>
      <c r="B12" s="17" t="s">
        <v>18</v>
      </c>
      <c r="C12" s="18"/>
      <c r="D12" s="18"/>
      <c r="E12" s="18"/>
      <c r="F12" s="18"/>
      <c r="G12" s="130"/>
      <c r="H12" s="30"/>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0"/>
      <c r="FI12" s="30"/>
    </row>
    <row r="13" spans="1:176" ht="38.25">
      <c r="A13" s="99" t="s">
        <v>19</v>
      </c>
      <c r="B13" s="17" t="s">
        <v>20</v>
      </c>
      <c r="C13" s="18"/>
      <c r="D13" s="18"/>
      <c r="E13" s="18"/>
      <c r="F13" s="18"/>
      <c r="G13" s="130"/>
      <c r="H13" s="30"/>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0"/>
      <c r="FI13" s="30"/>
    </row>
    <row r="14" spans="1:176">
      <c r="A14" s="99" t="s">
        <v>21</v>
      </c>
      <c r="B14" s="17" t="s">
        <v>22</v>
      </c>
      <c r="C14" s="18">
        <f t="shared" ref="C14:G14" si="3">+C15+C28</f>
        <v>220316000</v>
      </c>
      <c r="D14" s="18">
        <f t="shared" si="3"/>
        <v>111426000</v>
      </c>
      <c r="E14" s="18">
        <f t="shared" si="3"/>
        <v>100959053.04000001</v>
      </c>
      <c r="F14" s="18">
        <f t="shared" si="3"/>
        <v>15912499.120000001</v>
      </c>
      <c r="G14" s="129">
        <f t="shared" si="3"/>
        <v>85046553.920000002</v>
      </c>
      <c r="H14" s="30"/>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0"/>
      <c r="FI14" s="30"/>
    </row>
    <row r="15" spans="1:176">
      <c r="A15" s="99" t="s">
        <v>23</v>
      </c>
      <c r="B15" s="17" t="s">
        <v>24</v>
      </c>
      <c r="C15" s="18">
        <f t="shared" ref="C15:G15" si="4">+C16+C24+C27</f>
        <v>13311000</v>
      </c>
      <c r="D15" s="18">
        <f t="shared" si="4"/>
        <v>6558000</v>
      </c>
      <c r="E15" s="18">
        <f t="shared" si="4"/>
        <v>5716319.04</v>
      </c>
      <c r="F15" s="18">
        <f>+F16+F24+F27</f>
        <v>830168.12000000011</v>
      </c>
      <c r="G15" s="129">
        <f t="shared" si="4"/>
        <v>4886150.92</v>
      </c>
      <c r="H15" s="30"/>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0"/>
      <c r="FI15" s="30"/>
    </row>
    <row r="16" spans="1:176" ht="25.5">
      <c r="A16" s="99" t="s">
        <v>25</v>
      </c>
      <c r="B16" s="17" t="s">
        <v>26</v>
      </c>
      <c r="C16" s="18">
        <f t="shared" ref="C16:G16" si="5">C17+C18+C20+C21+C22+C19+C23</f>
        <v>4046000</v>
      </c>
      <c r="D16" s="18">
        <f t="shared" si="5"/>
        <v>1934000</v>
      </c>
      <c r="E16" s="18">
        <f t="shared" si="5"/>
        <v>871681</v>
      </c>
      <c r="F16" s="18">
        <f>F17+F18+F20+F21+F22+F19+F23</f>
        <v>73518</v>
      </c>
      <c r="G16" s="129">
        <f t="shared" si="5"/>
        <v>798163</v>
      </c>
      <c r="H16" s="30"/>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0"/>
      <c r="FI16" s="30"/>
    </row>
    <row r="17" spans="1:165" s="6" customFormat="1" ht="25.5">
      <c r="A17" s="100" t="s">
        <v>27</v>
      </c>
      <c r="B17" s="19" t="s">
        <v>28</v>
      </c>
      <c r="C17" s="129">
        <v>4046000</v>
      </c>
      <c r="D17" s="18">
        <v>1934000</v>
      </c>
      <c r="E17" s="134">
        <v>602081</v>
      </c>
      <c r="F17" s="134">
        <f>E17-G17</f>
        <v>32084</v>
      </c>
      <c r="G17" s="131">
        <v>569997</v>
      </c>
      <c r="H17" s="30"/>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0"/>
      <c r="FI17" s="30"/>
    </row>
    <row r="18" spans="1:165" s="6" customFormat="1" ht="25.5">
      <c r="A18" s="100" t="s">
        <v>29</v>
      </c>
      <c r="B18" s="19" t="s">
        <v>30</v>
      </c>
      <c r="C18" s="18"/>
      <c r="D18" s="18"/>
      <c r="E18" s="134"/>
      <c r="F18" s="134"/>
      <c r="G18" s="131"/>
      <c r="H18" s="30"/>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0"/>
      <c r="FI18" s="30"/>
    </row>
    <row r="19" spans="1:165" s="6" customFormat="1">
      <c r="A19" s="100" t="s">
        <v>31</v>
      </c>
      <c r="B19" s="19" t="s">
        <v>32</v>
      </c>
      <c r="C19" s="18"/>
      <c r="D19" s="18"/>
      <c r="E19" s="134"/>
      <c r="F19" s="134"/>
      <c r="G19" s="131"/>
      <c r="H19" s="30"/>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0"/>
      <c r="FI19" s="30"/>
    </row>
    <row r="20" spans="1:165" s="6" customFormat="1" ht="25.5">
      <c r="A20" s="100" t="s">
        <v>33</v>
      </c>
      <c r="B20" s="19" t="s">
        <v>34</v>
      </c>
      <c r="C20" s="18"/>
      <c r="D20" s="18"/>
      <c r="E20" s="134"/>
      <c r="F20" s="134"/>
      <c r="G20" s="131"/>
      <c r="H20" s="30"/>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0"/>
      <c r="FI20" s="30"/>
    </row>
    <row r="21" spans="1:165" s="6" customFormat="1" ht="25.5">
      <c r="A21" s="100" t="s">
        <v>35</v>
      </c>
      <c r="B21" s="19" t="s">
        <v>36</v>
      </c>
      <c r="C21" s="18"/>
      <c r="D21" s="18"/>
      <c r="E21" s="134"/>
      <c r="F21" s="134"/>
      <c r="G21" s="131"/>
      <c r="H21" s="30"/>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0"/>
      <c r="FI21" s="30"/>
    </row>
    <row r="22" spans="1:165" s="6" customFormat="1" ht="43.5" customHeight="1">
      <c r="A22" s="100" t="s">
        <v>37</v>
      </c>
      <c r="B22" s="101" t="s">
        <v>38</v>
      </c>
      <c r="C22" s="18"/>
      <c r="D22" s="18"/>
      <c r="E22" s="134"/>
      <c r="F22" s="134"/>
      <c r="G22" s="131"/>
      <c r="H22" s="30"/>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0"/>
      <c r="FI22" s="30"/>
    </row>
    <row r="23" spans="1:165" s="6" customFormat="1" ht="43.5" customHeight="1">
      <c r="A23" s="100" t="s">
        <v>39</v>
      </c>
      <c r="B23" s="101" t="s">
        <v>40</v>
      </c>
      <c r="C23" s="18"/>
      <c r="D23" s="18"/>
      <c r="E23" s="134">
        <v>269600</v>
      </c>
      <c r="F23" s="134">
        <f>E23-G23</f>
        <v>41434</v>
      </c>
      <c r="G23" s="131">
        <v>228166</v>
      </c>
      <c r="H23" s="30"/>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0"/>
      <c r="FI23" s="30"/>
    </row>
    <row r="24" spans="1:165" s="6" customFormat="1">
      <c r="A24" s="99" t="s">
        <v>41</v>
      </c>
      <c r="B24" s="102" t="s">
        <v>42</v>
      </c>
      <c r="C24" s="20">
        <f t="shared" ref="C24:G24" si="6">C25+C26</f>
        <v>0</v>
      </c>
      <c r="D24" s="20">
        <f t="shared" si="6"/>
        <v>0</v>
      </c>
      <c r="E24" s="20">
        <f t="shared" si="6"/>
        <v>9590</v>
      </c>
      <c r="F24" s="20">
        <f t="shared" si="6"/>
        <v>2855</v>
      </c>
      <c r="G24" s="132">
        <f t="shared" si="6"/>
        <v>6735</v>
      </c>
      <c r="H24" s="30"/>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0"/>
      <c r="FI24" s="30"/>
    </row>
    <row r="25" spans="1:165" s="6" customFormat="1">
      <c r="A25" s="100" t="s">
        <v>43</v>
      </c>
      <c r="B25" s="101" t="s">
        <v>44</v>
      </c>
      <c r="C25" s="18"/>
      <c r="D25" s="18"/>
      <c r="E25" s="134">
        <v>9590</v>
      </c>
      <c r="F25" s="134">
        <f>E25-G25</f>
        <v>2855</v>
      </c>
      <c r="G25" s="131">
        <v>6735</v>
      </c>
      <c r="H25" s="30"/>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0"/>
      <c r="FI25" s="30"/>
    </row>
    <row r="26" spans="1:165" s="6" customFormat="1" ht="25.5">
      <c r="A26" s="100" t="s">
        <v>45</v>
      </c>
      <c r="B26" s="101" t="s">
        <v>46</v>
      </c>
      <c r="C26" s="18"/>
      <c r="D26" s="18"/>
      <c r="E26" s="134"/>
      <c r="F26" s="134"/>
      <c r="G26" s="131"/>
      <c r="H26" s="30"/>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0"/>
      <c r="FI26" s="30"/>
    </row>
    <row r="27" spans="1:165" s="6" customFormat="1" ht="25.5">
      <c r="A27" s="100" t="s">
        <v>47</v>
      </c>
      <c r="B27" s="101" t="s">
        <v>48</v>
      </c>
      <c r="C27" s="129">
        <v>9265000</v>
      </c>
      <c r="D27" s="129">
        <v>4624000</v>
      </c>
      <c r="E27" s="134">
        <v>4835048.04</v>
      </c>
      <c r="F27" s="134">
        <f>E27-G27</f>
        <v>753795.12000000011</v>
      </c>
      <c r="G27" s="133">
        <v>4081252.92</v>
      </c>
      <c r="H27" s="30"/>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0"/>
      <c r="FI27" s="30"/>
    </row>
    <row r="28" spans="1:165" s="6" customFormat="1">
      <c r="A28" s="99" t="s">
        <v>49</v>
      </c>
      <c r="B28" s="17" t="s">
        <v>50</v>
      </c>
      <c r="C28" s="18">
        <f t="shared" ref="C28:G28" si="7">C29+C35+C51+C36+C37+C38+C39+C40+C41+C42+C43+C44+C45+C46+C47+C48+C49+C50</f>
        <v>207005000</v>
      </c>
      <c r="D28" s="18">
        <f t="shared" si="7"/>
        <v>104868000</v>
      </c>
      <c r="E28" s="18">
        <f t="shared" si="7"/>
        <v>95242734</v>
      </c>
      <c r="F28" s="18">
        <f t="shared" si="7"/>
        <v>15082331</v>
      </c>
      <c r="G28" s="129">
        <f t="shared" si="7"/>
        <v>80160403</v>
      </c>
      <c r="H28" s="30"/>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0"/>
      <c r="FI28" s="30"/>
    </row>
    <row r="29" spans="1:165" s="6" customFormat="1" ht="25.5">
      <c r="A29" s="99" t="s">
        <v>51</v>
      </c>
      <c r="B29" s="17" t="s">
        <v>52</v>
      </c>
      <c r="C29" s="18">
        <f t="shared" ref="C29:G29" si="8">C30+C31+C32+C33+C34</f>
        <v>200044000</v>
      </c>
      <c r="D29" s="18">
        <f t="shared" si="8"/>
        <v>100348000</v>
      </c>
      <c r="E29" s="18">
        <f t="shared" si="8"/>
        <v>90097818</v>
      </c>
      <c r="F29" s="18">
        <f t="shared" si="8"/>
        <v>14113462</v>
      </c>
      <c r="G29" s="129">
        <f t="shared" si="8"/>
        <v>75984356</v>
      </c>
      <c r="H29" s="30"/>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0"/>
      <c r="FI29" s="30"/>
    </row>
    <row r="30" spans="1:165" s="6" customFormat="1" ht="25.5">
      <c r="A30" s="100" t="s">
        <v>53</v>
      </c>
      <c r="B30" s="19" t="s">
        <v>54</v>
      </c>
      <c r="C30" s="129">
        <v>200044000</v>
      </c>
      <c r="D30" s="129">
        <v>100348000</v>
      </c>
      <c r="E30" s="134">
        <v>89598516</v>
      </c>
      <c r="F30" s="134">
        <f>E30-G30</f>
        <v>14094998</v>
      </c>
      <c r="G30" s="131">
        <v>75503518</v>
      </c>
      <c r="H30" s="30"/>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0"/>
      <c r="FI30" s="30"/>
    </row>
    <row r="31" spans="1:165" s="6" customFormat="1" ht="38.25">
      <c r="A31" s="100" t="s">
        <v>55</v>
      </c>
      <c r="B31" s="103" t="s">
        <v>56</v>
      </c>
      <c r="C31" s="18"/>
      <c r="D31" s="18"/>
      <c r="E31" s="134">
        <v>-397887</v>
      </c>
      <c r="F31" s="134">
        <f>E31-G31</f>
        <v>17446</v>
      </c>
      <c r="G31" s="131">
        <v>-415333</v>
      </c>
      <c r="H31" s="30"/>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0"/>
      <c r="FI31" s="30"/>
    </row>
    <row r="32" spans="1:165" s="6" customFormat="1" ht="27.75" customHeight="1">
      <c r="A32" s="100" t="s">
        <v>57</v>
      </c>
      <c r="B32" s="19" t="s">
        <v>58</v>
      </c>
      <c r="C32" s="18"/>
      <c r="D32" s="18"/>
      <c r="E32" s="134"/>
      <c r="F32" s="134"/>
      <c r="G32" s="131"/>
      <c r="H32" s="30"/>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0"/>
      <c r="FI32" s="30"/>
    </row>
    <row r="33" spans="1:165" s="6" customFormat="1">
      <c r="A33" s="100" t="s">
        <v>59</v>
      </c>
      <c r="B33" s="19" t="s">
        <v>60</v>
      </c>
      <c r="C33" s="18"/>
      <c r="D33" s="18"/>
      <c r="E33" s="134">
        <v>897189</v>
      </c>
      <c r="F33" s="134">
        <f>E33-G33</f>
        <v>1018</v>
      </c>
      <c r="G33" s="131">
        <v>896171</v>
      </c>
      <c r="H33" s="30"/>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0"/>
      <c r="FI33" s="30"/>
    </row>
    <row r="34" spans="1:165" s="6" customFormat="1">
      <c r="A34" s="100" t="s">
        <v>61</v>
      </c>
      <c r="B34" s="19" t="s">
        <v>62</v>
      </c>
      <c r="C34" s="18"/>
      <c r="D34" s="18"/>
      <c r="E34" s="134"/>
      <c r="F34" s="134"/>
      <c r="G34" s="131"/>
      <c r="H34" s="30"/>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0"/>
      <c r="FI34" s="30"/>
    </row>
    <row r="35" spans="1:165" s="6" customFormat="1">
      <c r="A35" s="100" t="s">
        <v>63</v>
      </c>
      <c r="B35" s="19" t="s">
        <v>64</v>
      </c>
      <c r="C35" s="18"/>
      <c r="D35" s="18"/>
      <c r="E35" s="134"/>
      <c r="F35" s="134"/>
      <c r="G35" s="131"/>
      <c r="H35" s="30"/>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0"/>
      <c r="FI35" s="30"/>
    </row>
    <row r="36" spans="1:165" s="6" customFormat="1" ht="25.5">
      <c r="A36" s="100" t="s">
        <v>65</v>
      </c>
      <c r="B36" s="104" t="s">
        <v>66</v>
      </c>
      <c r="C36" s="18"/>
      <c r="D36" s="18"/>
      <c r="E36" s="134"/>
      <c r="F36" s="134"/>
      <c r="G36" s="131"/>
      <c r="H36" s="30"/>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0"/>
      <c r="FI36" s="30"/>
    </row>
    <row r="37" spans="1:165" s="6" customFormat="1" ht="38.25">
      <c r="A37" s="100" t="s">
        <v>67</v>
      </c>
      <c r="B37" s="19" t="s">
        <v>68</v>
      </c>
      <c r="C37" s="129">
        <v>7000</v>
      </c>
      <c r="D37" s="129">
        <v>4000</v>
      </c>
      <c r="E37" s="134">
        <v>3904</v>
      </c>
      <c r="F37" s="134">
        <f>E37-G37</f>
        <v>975</v>
      </c>
      <c r="G37" s="131">
        <v>2929</v>
      </c>
      <c r="H37" s="30"/>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0"/>
      <c r="FI37" s="30"/>
    </row>
    <row r="38" spans="1:165" s="6" customFormat="1" ht="51">
      <c r="A38" s="100" t="s">
        <v>69</v>
      </c>
      <c r="B38" s="19" t="s">
        <v>70</v>
      </c>
      <c r="C38" s="129"/>
      <c r="D38" s="129"/>
      <c r="E38" s="134">
        <v>1</v>
      </c>
      <c r="F38" s="134">
        <f>E38-G38</f>
        <v>0</v>
      </c>
      <c r="G38" s="131">
        <v>1</v>
      </c>
      <c r="H38" s="30"/>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0"/>
      <c r="FI38" s="30"/>
    </row>
    <row r="39" spans="1:165" s="6" customFormat="1" ht="38.25">
      <c r="A39" s="100" t="s">
        <v>71</v>
      </c>
      <c r="B39" s="19" t="s">
        <v>72</v>
      </c>
      <c r="C39" s="129"/>
      <c r="D39" s="129"/>
      <c r="E39" s="134"/>
      <c r="F39" s="134"/>
      <c r="G39" s="131"/>
      <c r="H39" s="30"/>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0"/>
      <c r="FI39" s="30"/>
    </row>
    <row r="40" spans="1:165" s="6" customFormat="1" ht="38.25">
      <c r="A40" s="100" t="s">
        <v>73</v>
      </c>
      <c r="B40" s="19" t="s">
        <v>74</v>
      </c>
      <c r="C40" s="129"/>
      <c r="D40" s="129"/>
      <c r="E40" s="134"/>
      <c r="F40" s="134"/>
      <c r="G40" s="131"/>
      <c r="H40" s="30"/>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0"/>
      <c r="FI40" s="30"/>
    </row>
    <row r="41" spans="1:165" s="6" customFormat="1" ht="38.25">
      <c r="A41" s="100" t="s">
        <v>75</v>
      </c>
      <c r="B41" s="19" t="s">
        <v>76</v>
      </c>
      <c r="C41" s="129"/>
      <c r="D41" s="129"/>
      <c r="E41" s="134"/>
      <c r="F41" s="134"/>
      <c r="G41" s="131"/>
      <c r="H41" s="30"/>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0"/>
      <c r="FI41" s="30"/>
    </row>
    <row r="42" spans="1:165" s="6" customFormat="1" ht="38.25">
      <c r="A42" s="100" t="s">
        <v>77</v>
      </c>
      <c r="B42" s="19" t="s">
        <v>78</v>
      </c>
      <c r="C42" s="129"/>
      <c r="D42" s="129"/>
      <c r="E42" s="134"/>
      <c r="F42" s="134"/>
      <c r="G42" s="131"/>
      <c r="H42" s="30"/>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0"/>
      <c r="FI42" s="30"/>
    </row>
    <row r="43" spans="1:165" s="6" customFormat="1" ht="25.5">
      <c r="A43" s="100" t="s">
        <v>79</v>
      </c>
      <c r="B43" s="19" t="s">
        <v>80</v>
      </c>
      <c r="C43" s="129">
        <v>28000</v>
      </c>
      <c r="D43" s="129">
        <v>15000</v>
      </c>
      <c r="E43" s="134">
        <v>5619</v>
      </c>
      <c r="F43" s="134">
        <f>E43-G43</f>
        <v>3600</v>
      </c>
      <c r="G43" s="131">
        <v>2019</v>
      </c>
      <c r="H43" s="30"/>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0"/>
      <c r="FI43" s="30"/>
    </row>
    <row r="44" spans="1:165" s="6" customFormat="1" ht="25.5">
      <c r="A44" s="100" t="s">
        <v>81</v>
      </c>
      <c r="B44" s="19" t="s">
        <v>82</v>
      </c>
      <c r="C44" s="129"/>
      <c r="D44" s="129"/>
      <c r="E44" s="134">
        <v>-772</v>
      </c>
      <c r="F44" s="134">
        <f>E44-G44</f>
        <v>-57</v>
      </c>
      <c r="G44" s="131">
        <v>-715</v>
      </c>
      <c r="H44" s="30"/>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0"/>
      <c r="FI44" s="30"/>
    </row>
    <row r="45" spans="1:165" s="6" customFormat="1">
      <c r="A45" s="100" t="s">
        <v>83</v>
      </c>
      <c r="B45" s="19" t="s">
        <v>84</v>
      </c>
      <c r="C45" s="129"/>
      <c r="D45" s="129"/>
      <c r="E45" s="134">
        <v>54349</v>
      </c>
      <c r="F45" s="134">
        <f>E45-G45</f>
        <v>9224</v>
      </c>
      <c r="G45" s="131">
        <v>45125</v>
      </c>
      <c r="H45" s="30"/>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0"/>
      <c r="FI45" s="30"/>
    </row>
    <row r="46" spans="1:165" s="6" customFormat="1">
      <c r="A46" s="100" t="s">
        <v>85</v>
      </c>
      <c r="B46" s="19" t="s">
        <v>86</v>
      </c>
      <c r="C46" s="129">
        <v>65000</v>
      </c>
      <c r="D46" s="129">
        <v>32000</v>
      </c>
      <c r="E46" s="134">
        <v>62281</v>
      </c>
      <c r="F46" s="134">
        <f>E46-G46</f>
        <v>5214</v>
      </c>
      <c r="G46" s="131">
        <v>57067</v>
      </c>
      <c r="H46" s="30"/>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0"/>
      <c r="FI46" s="30"/>
    </row>
    <row r="47" spans="1:165" s="6" customFormat="1" ht="38.25" customHeight="1">
      <c r="A47" s="105" t="s">
        <v>87</v>
      </c>
      <c r="B47" s="21" t="s">
        <v>88</v>
      </c>
      <c r="C47" s="18"/>
      <c r="D47" s="18"/>
      <c r="E47" s="134"/>
      <c r="F47" s="134"/>
      <c r="G47" s="131"/>
      <c r="H47" s="30"/>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0"/>
      <c r="FI47" s="30"/>
    </row>
    <row r="48" spans="1:165" s="6" customFormat="1">
      <c r="A48" s="105" t="s">
        <v>89</v>
      </c>
      <c r="B48" s="21" t="s">
        <v>90</v>
      </c>
      <c r="C48" s="18"/>
      <c r="D48" s="18"/>
      <c r="E48" s="134"/>
      <c r="F48" s="134"/>
      <c r="G48" s="131"/>
      <c r="H48" s="30"/>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0"/>
      <c r="FI48" s="30"/>
    </row>
    <row r="49" spans="1:176" ht="25.5">
      <c r="A49" s="105" t="s">
        <v>91</v>
      </c>
      <c r="B49" s="21" t="s">
        <v>92</v>
      </c>
      <c r="C49" s="18"/>
      <c r="D49" s="18"/>
      <c r="E49" s="134">
        <v>3900</v>
      </c>
      <c r="F49" s="134">
        <f>E49-G49</f>
        <v>0</v>
      </c>
      <c r="G49" s="131">
        <v>3900</v>
      </c>
      <c r="H49" s="30"/>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0"/>
      <c r="FI49" s="30"/>
    </row>
    <row r="50" spans="1:176">
      <c r="A50" s="105" t="s">
        <v>93</v>
      </c>
      <c r="B50" s="21" t="s">
        <v>94</v>
      </c>
      <c r="C50" s="129">
        <v>6861000</v>
      </c>
      <c r="D50" s="129">
        <v>4469000</v>
      </c>
      <c r="E50" s="134">
        <v>5015634</v>
      </c>
      <c r="F50" s="134">
        <f>E50-G50</f>
        <v>949913</v>
      </c>
      <c r="G50" s="131">
        <v>4065721</v>
      </c>
      <c r="H50" s="3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0"/>
      <c r="FI50" s="30"/>
    </row>
    <row r="51" spans="1:176">
      <c r="A51" s="100" t="s">
        <v>95</v>
      </c>
      <c r="B51" s="19" t="s">
        <v>96</v>
      </c>
      <c r="C51" s="18"/>
      <c r="D51" s="18"/>
      <c r="E51" s="134"/>
      <c r="F51" s="134"/>
      <c r="G51" s="131"/>
      <c r="H51" s="3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0"/>
      <c r="FI51" s="30"/>
    </row>
    <row r="52" spans="1:176">
      <c r="A52" s="99" t="s">
        <v>97</v>
      </c>
      <c r="B52" s="17" t="s">
        <v>98</v>
      </c>
      <c r="C52" s="18">
        <f t="shared" ref="C52:G52" si="9">+C53+C58</f>
        <v>795000</v>
      </c>
      <c r="D52" s="18">
        <f t="shared" si="9"/>
        <v>222000</v>
      </c>
      <c r="E52" s="18">
        <f t="shared" si="9"/>
        <v>621781.67999999993</v>
      </c>
      <c r="F52" s="18">
        <f t="shared" si="9"/>
        <v>21662.12999999999</v>
      </c>
      <c r="G52" s="129">
        <f t="shared" si="9"/>
        <v>600119.55000000005</v>
      </c>
      <c r="H52" s="3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0"/>
      <c r="FI52" s="30"/>
    </row>
    <row r="53" spans="1:176">
      <c r="A53" s="99" t="s">
        <v>99</v>
      </c>
      <c r="B53" s="17" t="s">
        <v>100</v>
      </c>
      <c r="C53" s="18">
        <f t="shared" ref="C53:G53" si="10">+C54+C56</f>
        <v>0</v>
      </c>
      <c r="D53" s="18">
        <f t="shared" si="10"/>
        <v>0</v>
      </c>
      <c r="E53" s="18">
        <f t="shared" si="10"/>
        <v>0</v>
      </c>
      <c r="F53" s="18">
        <f t="shared" si="10"/>
        <v>0</v>
      </c>
      <c r="G53" s="129">
        <f t="shared" si="10"/>
        <v>0</v>
      </c>
      <c r="H53" s="3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0"/>
      <c r="FI53" s="30"/>
    </row>
    <row r="54" spans="1:176">
      <c r="A54" s="99" t="s">
        <v>101</v>
      </c>
      <c r="B54" s="17" t="s">
        <v>102</v>
      </c>
      <c r="C54" s="18">
        <f t="shared" ref="C54:G54" si="11">+C55</f>
        <v>0</v>
      </c>
      <c r="D54" s="18">
        <f t="shared" si="11"/>
        <v>0</v>
      </c>
      <c r="E54" s="18">
        <f t="shared" si="11"/>
        <v>0</v>
      </c>
      <c r="F54" s="18">
        <f t="shared" si="11"/>
        <v>0</v>
      </c>
      <c r="G54" s="129">
        <f t="shared" si="11"/>
        <v>0</v>
      </c>
      <c r="H54" s="3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0"/>
      <c r="FI54" s="30"/>
    </row>
    <row r="55" spans="1:176">
      <c r="A55" s="100" t="s">
        <v>103</v>
      </c>
      <c r="B55" s="19" t="s">
        <v>104</v>
      </c>
      <c r="C55" s="18"/>
      <c r="D55" s="18"/>
      <c r="E55" s="134"/>
      <c r="F55" s="134"/>
      <c r="G55" s="131"/>
      <c r="H55" s="3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0"/>
      <c r="FI55" s="30"/>
    </row>
    <row r="56" spans="1:176">
      <c r="A56" s="99" t="s">
        <v>105</v>
      </c>
      <c r="B56" s="17" t="s">
        <v>106</v>
      </c>
      <c r="C56" s="18">
        <f t="shared" ref="C56:G56" si="12">+C57</f>
        <v>0</v>
      </c>
      <c r="D56" s="18">
        <f t="shared" si="12"/>
        <v>0</v>
      </c>
      <c r="E56" s="18">
        <f t="shared" si="12"/>
        <v>0</v>
      </c>
      <c r="F56" s="18">
        <f t="shared" si="12"/>
        <v>0</v>
      </c>
      <c r="G56" s="129">
        <f t="shared" si="12"/>
        <v>0</v>
      </c>
      <c r="H56" s="30"/>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0"/>
      <c r="FI56" s="30"/>
    </row>
    <row r="57" spans="1:176">
      <c r="A57" s="100" t="s">
        <v>107</v>
      </c>
      <c r="B57" s="19" t="s">
        <v>108</v>
      </c>
      <c r="C57" s="18"/>
      <c r="D57" s="18"/>
      <c r="E57" s="134"/>
      <c r="F57" s="134"/>
      <c r="G57" s="131"/>
      <c r="H57" s="30"/>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0"/>
      <c r="FI57" s="30"/>
    </row>
    <row r="58" spans="1:176" s="23" customFormat="1">
      <c r="A58" s="106" t="s">
        <v>109</v>
      </c>
      <c r="B58" s="17" t="s">
        <v>110</v>
      </c>
      <c r="C58" s="18">
        <f t="shared" ref="C58:G58" si="13">+C59+C64</f>
        <v>795000</v>
      </c>
      <c r="D58" s="18">
        <f t="shared" si="13"/>
        <v>222000</v>
      </c>
      <c r="E58" s="18">
        <f t="shared" si="13"/>
        <v>621781.67999999993</v>
      </c>
      <c r="F58" s="18">
        <f t="shared" si="13"/>
        <v>21662.12999999999</v>
      </c>
      <c r="G58" s="129">
        <f t="shared" si="13"/>
        <v>600119.55000000005</v>
      </c>
      <c r="H58" s="30"/>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2"/>
      <c r="FK58" s="22"/>
      <c r="FL58" s="22"/>
      <c r="FM58" s="22"/>
      <c r="FN58" s="22"/>
      <c r="FO58" s="22"/>
      <c r="FP58" s="22"/>
      <c r="FQ58" s="22"/>
      <c r="FR58" s="22"/>
      <c r="FS58" s="22"/>
      <c r="FT58" s="22"/>
    </row>
    <row r="59" spans="1:176">
      <c r="A59" s="99" t="s">
        <v>111</v>
      </c>
      <c r="B59" s="17" t="s">
        <v>112</v>
      </c>
      <c r="C59" s="18">
        <f t="shared" ref="C59:G59" si="14">C63+C61+C62+C60</f>
        <v>795000</v>
      </c>
      <c r="D59" s="18">
        <f t="shared" si="14"/>
        <v>222000</v>
      </c>
      <c r="E59" s="18">
        <f t="shared" si="14"/>
        <v>621781.67999999993</v>
      </c>
      <c r="F59" s="18">
        <f t="shared" si="14"/>
        <v>21662.12999999999</v>
      </c>
      <c r="G59" s="129">
        <f t="shared" si="14"/>
        <v>600119.55000000005</v>
      </c>
      <c r="H59" s="30"/>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0"/>
      <c r="FI59" s="30"/>
    </row>
    <row r="60" spans="1:176">
      <c r="A60" s="99" t="s">
        <v>113</v>
      </c>
      <c r="B60" s="17" t="s">
        <v>114</v>
      </c>
      <c r="C60" s="129">
        <v>151000</v>
      </c>
      <c r="D60" s="129">
        <v>41000</v>
      </c>
      <c r="E60" s="18">
        <v>546188</v>
      </c>
      <c r="F60" s="134">
        <f>E60-G60</f>
        <v>0</v>
      </c>
      <c r="G60" s="129">
        <v>546188</v>
      </c>
      <c r="H60" s="30"/>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0"/>
      <c r="FI60" s="30"/>
    </row>
    <row r="61" spans="1:176">
      <c r="A61" s="24" t="s">
        <v>115</v>
      </c>
      <c r="B61" s="17" t="s">
        <v>116</v>
      </c>
      <c r="C61" s="129"/>
      <c r="D61" s="129"/>
      <c r="E61" s="18">
        <v>-510</v>
      </c>
      <c r="F61" s="134">
        <f>E61-G61</f>
        <v>0</v>
      </c>
      <c r="G61" s="130">
        <v>-510</v>
      </c>
      <c r="H61" s="30"/>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0"/>
      <c r="FI61" s="30"/>
    </row>
    <row r="62" spans="1:176">
      <c r="A62" s="24" t="s">
        <v>117</v>
      </c>
      <c r="B62" s="17" t="s">
        <v>118</v>
      </c>
      <c r="C62" s="129"/>
      <c r="D62" s="129"/>
      <c r="E62" s="18"/>
      <c r="F62" s="18"/>
      <c r="G62" s="130"/>
      <c r="H62" s="30"/>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0"/>
      <c r="FI62" s="30"/>
    </row>
    <row r="63" spans="1:176">
      <c r="A63" s="100" t="s">
        <v>119</v>
      </c>
      <c r="B63" s="25" t="s">
        <v>120</v>
      </c>
      <c r="C63" s="129">
        <v>644000</v>
      </c>
      <c r="D63" s="129">
        <v>181000</v>
      </c>
      <c r="E63" s="134">
        <v>76103.679999999993</v>
      </c>
      <c r="F63" s="134">
        <f>E63-G63</f>
        <v>21662.12999999999</v>
      </c>
      <c r="G63" s="133">
        <v>54441.55</v>
      </c>
      <c r="H63" s="30"/>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0"/>
      <c r="FI63" s="30"/>
    </row>
    <row r="64" spans="1:176">
      <c r="A64" s="99" t="s">
        <v>121</v>
      </c>
      <c r="B64" s="17" t="s">
        <v>122</v>
      </c>
      <c r="C64" s="18">
        <f t="shared" ref="C64:G64" si="15">C65</f>
        <v>0</v>
      </c>
      <c r="D64" s="18">
        <f t="shared" si="15"/>
        <v>0</v>
      </c>
      <c r="E64" s="18">
        <f t="shared" si="15"/>
        <v>0</v>
      </c>
      <c r="F64" s="18">
        <f t="shared" si="15"/>
        <v>0</v>
      </c>
      <c r="G64" s="129">
        <f t="shared" si="15"/>
        <v>0</v>
      </c>
      <c r="H64" s="30"/>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0"/>
      <c r="FI64" s="30"/>
    </row>
    <row r="65" spans="1:165" s="6" customFormat="1">
      <c r="A65" s="100" t="s">
        <v>123</v>
      </c>
      <c r="B65" s="25" t="s">
        <v>124</v>
      </c>
      <c r="C65" s="18"/>
      <c r="D65" s="18"/>
      <c r="E65" s="134"/>
      <c r="F65" s="134"/>
      <c r="G65" s="131"/>
      <c r="H65" s="30"/>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0"/>
      <c r="FI65" s="30"/>
    </row>
    <row r="66" spans="1:165" s="6" customFormat="1">
      <c r="A66" s="99" t="s">
        <v>125</v>
      </c>
      <c r="B66" s="17" t="s">
        <v>126</v>
      </c>
      <c r="C66" s="18">
        <f t="shared" ref="C66:G66" si="16">+C67</f>
        <v>27690580</v>
      </c>
      <c r="D66" s="18">
        <f t="shared" si="16"/>
        <v>27690580</v>
      </c>
      <c r="E66" s="18">
        <f t="shared" si="16"/>
        <v>27690565</v>
      </c>
      <c r="F66" s="18">
        <f t="shared" si="16"/>
        <v>4017880</v>
      </c>
      <c r="G66" s="129">
        <f t="shared" si="16"/>
        <v>23672685</v>
      </c>
      <c r="H66" s="30"/>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0"/>
      <c r="FI66" s="30"/>
    </row>
    <row r="67" spans="1:165" s="6" customFormat="1">
      <c r="A67" s="99" t="s">
        <v>127</v>
      </c>
      <c r="B67" s="17" t="s">
        <v>128</v>
      </c>
      <c r="C67" s="18">
        <f t="shared" ref="C67:G67" si="17">+C68+C81</f>
        <v>27690580</v>
      </c>
      <c r="D67" s="18">
        <f t="shared" si="17"/>
        <v>27690580</v>
      </c>
      <c r="E67" s="18">
        <f t="shared" si="17"/>
        <v>27690565</v>
      </c>
      <c r="F67" s="18">
        <f t="shared" si="17"/>
        <v>4017880</v>
      </c>
      <c r="G67" s="129">
        <f t="shared" si="17"/>
        <v>23672685</v>
      </c>
      <c r="H67" s="30"/>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0"/>
      <c r="FI67" s="30"/>
    </row>
    <row r="68" spans="1:165" s="6" customFormat="1">
      <c r="A68" s="99" t="s">
        <v>129</v>
      </c>
      <c r="B68" s="17" t="s">
        <v>130</v>
      </c>
      <c r="C68" s="18">
        <f t="shared" ref="C68:G68" si="18">C69+C70+C71+C72+C74+C75+C76+C77+C73+C78+C79+C80</f>
        <v>27690580</v>
      </c>
      <c r="D68" s="18">
        <f t="shared" si="18"/>
        <v>27690580</v>
      </c>
      <c r="E68" s="18">
        <f t="shared" si="18"/>
        <v>27690571</v>
      </c>
      <c r="F68" s="18">
        <f t="shared" si="18"/>
        <v>4017880</v>
      </c>
      <c r="G68" s="129">
        <f t="shared" si="18"/>
        <v>23672691</v>
      </c>
      <c r="H68" s="30"/>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0"/>
      <c r="FI68" s="30"/>
    </row>
    <row r="69" spans="1:165" s="6" customFormat="1" ht="25.5">
      <c r="A69" s="100" t="s">
        <v>131</v>
      </c>
      <c r="B69" s="25" t="s">
        <v>132</v>
      </c>
      <c r="C69" s="18"/>
      <c r="D69" s="18"/>
      <c r="E69" s="134"/>
      <c r="F69" s="134"/>
      <c r="G69" s="131"/>
      <c r="H69" s="30"/>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0"/>
      <c r="FI69" s="30"/>
    </row>
    <row r="70" spans="1:165" s="6" customFormat="1" ht="25.5">
      <c r="A70" s="100" t="s">
        <v>133</v>
      </c>
      <c r="B70" s="25" t="s">
        <v>134</v>
      </c>
      <c r="C70" s="18"/>
      <c r="D70" s="18"/>
      <c r="E70" s="134">
        <v>-9</v>
      </c>
      <c r="F70" s="134">
        <f>E70-G70</f>
        <v>0</v>
      </c>
      <c r="G70" s="131">
        <v>-9</v>
      </c>
      <c r="H70" s="30"/>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0"/>
      <c r="FI70" s="30"/>
    </row>
    <row r="71" spans="1:165" s="6" customFormat="1" ht="25.5">
      <c r="A71" s="107" t="s">
        <v>135</v>
      </c>
      <c r="B71" s="25" t="s">
        <v>136</v>
      </c>
      <c r="C71" s="129">
        <v>20507890</v>
      </c>
      <c r="D71" s="129">
        <v>20507890</v>
      </c>
      <c r="E71" s="134">
        <v>20507890</v>
      </c>
      <c r="F71" s="134">
        <f>E71-G71</f>
        <v>0</v>
      </c>
      <c r="G71" s="131">
        <v>20507890</v>
      </c>
      <c r="H71" s="30"/>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0"/>
      <c r="FI71" s="30"/>
    </row>
    <row r="72" spans="1:165" s="6" customFormat="1" ht="25.5">
      <c r="A72" s="100" t="s">
        <v>137</v>
      </c>
      <c r="B72" s="26" t="s">
        <v>138</v>
      </c>
      <c r="C72" s="18"/>
      <c r="D72" s="18"/>
      <c r="E72" s="134"/>
      <c r="F72" s="134"/>
      <c r="G72" s="131"/>
      <c r="H72" s="30"/>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0"/>
      <c r="FI72" s="30"/>
    </row>
    <row r="73" spans="1:165" s="6" customFormat="1">
      <c r="A73" s="100" t="s">
        <v>139</v>
      </c>
      <c r="B73" s="26" t="s">
        <v>140</v>
      </c>
      <c r="C73" s="18"/>
      <c r="D73" s="18"/>
      <c r="E73" s="134"/>
      <c r="F73" s="134"/>
      <c r="G73" s="131"/>
      <c r="H73" s="30"/>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0"/>
      <c r="FI73" s="30"/>
    </row>
    <row r="74" spans="1:165" s="6" customFormat="1" ht="25.5">
      <c r="A74" s="100" t="s">
        <v>141</v>
      </c>
      <c r="B74" s="26" t="s">
        <v>142</v>
      </c>
      <c r="C74" s="18"/>
      <c r="D74" s="18"/>
      <c r="E74" s="134"/>
      <c r="F74" s="134"/>
      <c r="G74" s="131"/>
      <c r="H74" s="30"/>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0"/>
      <c r="FI74" s="30"/>
    </row>
    <row r="75" spans="1:165" s="6" customFormat="1" ht="25.5">
      <c r="A75" s="100" t="s">
        <v>143</v>
      </c>
      <c r="B75" s="26" t="s">
        <v>144</v>
      </c>
      <c r="C75" s="18"/>
      <c r="D75" s="18"/>
      <c r="E75" s="134"/>
      <c r="F75" s="134"/>
      <c r="G75" s="131"/>
      <c r="H75" s="30"/>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0"/>
      <c r="FI75" s="30"/>
    </row>
    <row r="76" spans="1:165" s="6" customFormat="1" ht="25.5">
      <c r="A76" s="100" t="s">
        <v>145</v>
      </c>
      <c r="B76" s="26" t="s">
        <v>146</v>
      </c>
      <c r="C76" s="18"/>
      <c r="D76" s="18"/>
      <c r="E76" s="134"/>
      <c r="F76" s="134"/>
      <c r="G76" s="131"/>
      <c r="H76" s="30"/>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0"/>
      <c r="FI76" s="30"/>
    </row>
    <row r="77" spans="1:165" s="6" customFormat="1" ht="51">
      <c r="A77" s="100" t="s">
        <v>147</v>
      </c>
      <c r="B77" s="26" t="s">
        <v>148</v>
      </c>
      <c r="C77" s="18"/>
      <c r="D77" s="18"/>
      <c r="E77" s="134"/>
      <c r="F77" s="134"/>
      <c r="G77" s="131"/>
      <c r="H77" s="30"/>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0"/>
      <c r="FI77" s="30"/>
    </row>
    <row r="78" spans="1:165" s="6" customFormat="1" ht="25.5">
      <c r="A78" s="100" t="s">
        <v>149</v>
      </c>
      <c r="B78" s="26" t="s">
        <v>150</v>
      </c>
      <c r="C78" s="18">
        <v>3738320</v>
      </c>
      <c r="D78" s="18">
        <v>3738320</v>
      </c>
      <c r="E78" s="134">
        <v>3738320</v>
      </c>
      <c r="F78" s="134">
        <f>E78-G78</f>
        <v>2141630</v>
      </c>
      <c r="G78" s="131">
        <v>1596690</v>
      </c>
      <c r="H78" s="30"/>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0"/>
      <c r="FI78" s="30"/>
    </row>
    <row r="79" spans="1:165" s="6" customFormat="1" ht="25.5">
      <c r="A79" s="100" t="s">
        <v>151</v>
      </c>
      <c r="B79" s="26" t="s">
        <v>152</v>
      </c>
      <c r="C79" s="18"/>
      <c r="D79" s="18"/>
      <c r="E79" s="134"/>
      <c r="F79" s="134"/>
      <c r="G79" s="131"/>
      <c r="H79" s="30"/>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0"/>
      <c r="FI79" s="30"/>
    </row>
    <row r="80" spans="1:165" s="6" customFormat="1" ht="51">
      <c r="A80" s="100" t="s">
        <v>153</v>
      </c>
      <c r="B80" s="26" t="s">
        <v>154</v>
      </c>
      <c r="C80" s="18">
        <v>3444370</v>
      </c>
      <c r="D80" s="18">
        <v>3444370</v>
      </c>
      <c r="E80" s="134">
        <v>3444370</v>
      </c>
      <c r="F80" s="134">
        <f>E80-G80</f>
        <v>1876250</v>
      </c>
      <c r="G80" s="131">
        <v>1568120</v>
      </c>
      <c r="H80" s="30"/>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0"/>
      <c r="FI80" s="30"/>
    </row>
    <row r="81" spans="1:165">
      <c r="A81" s="99" t="s">
        <v>155</v>
      </c>
      <c r="B81" s="17" t="s">
        <v>156</v>
      </c>
      <c r="C81" s="18">
        <f t="shared" ref="C81:G81" si="19">+C82+C83+C84+C85+C86+C87+C88+C89</f>
        <v>0</v>
      </c>
      <c r="D81" s="18">
        <f t="shared" si="19"/>
        <v>0</v>
      </c>
      <c r="E81" s="18">
        <f t="shared" si="19"/>
        <v>-6</v>
      </c>
      <c r="F81" s="18">
        <f t="shared" si="19"/>
        <v>0</v>
      </c>
      <c r="G81" s="129">
        <f t="shared" si="19"/>
        <v>-6</v>
      </c>
      <c r="H81" s="30"/>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0"/>
      <c r="FI81" s="30"/>
    </row>
    <row r="82" spans="1:165" ht="25.5">
      <c r="A82" s="100" t="s">
        <v>157</v>
      </c>
      <c r="B82" s="19" t="s">
        <v>158</v>
      </c>
      <c r="C82" s="18"/>
      <c r="D82" s="18"/>
      <c r="E82" s="134"/>
      <c r="F82" s="134"/>
      <c r="G82" s="131"/>
      <c r="H82" s="30"/>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0"/>
      <c r="FI82" s="30"/>
    </row>
    <row r="83" spans="1:165" ht="25.5">
      <c r="A83" s="100" t="s">
        <v>159</v>
      </c>
      <c r="B83" s="27" t="s">
        <v>138</v>
      </c>
      <c r="C83" s="18"/>
      <c r="D83" s="18"/>
      <c r="E83" s="134"/>
      <c r="F83" s="134"/>
      <c r="G83" s="131"/>
      <c r="H83" s="30"/>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0"/>
      <c r="FI83" s="30"/>
    </row>
    <row r="84" spans="1:165" ht="38.25">
      <c r="A84" s="100" t="s">
        <v>160</v>
      </c>
      <c r="B84" s="19" t="s">
        <v>161</v>
      </c>
      <c r="C84" s="18"/>
      <c r="D84" s="18"/>
      <c r="E84" s="134"/>
      <c r="F84" s="134"/>
      <c r="G84" s="131"/>
      <c r="H84" s="30"/>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0"/>
      <c r="FI84" s="30"/>
    </row>
    <row r="85" spans="1:165" ht="38.25">
      <c r="A85" s="100" t="s">
        <v>162</v>
      </c>
      <c r="B85" s="19" t="s">
        <v>163</v>
      </c>
      <c r="C85" s="18"/>
      <c r="D85" s="18"/>
      <c r="E85" s="134">
        <v>-6</v>
      </c>
      <c r="F85" s="134">
        <f>E85-G85</f>
        <v>0</v>
      </c>
      <c r="G85" s="131">
        <v>-6</v>
      </c>
      <c r="H85" s="30"/>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0"/>
      <c r="FI85" s="30"/>
    </row>
    <row r="86" spans="1:165" ht="25.5">
      <c r="A86" s="100" t="s">
        <v>164</v>
      </c>
      <c r="B86" s="19" t="s">
        <v>142</v>
      </c>
      <c r="C86" s="18"/>
      <c r="D86" s="18"/>
      <c r="E86" s="134"/>
      <c r="F86" s="134"/>
      <c r="G86" s="131"/>
      <c r="H86" s="3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0"/>
      <c r="FI86" s="30"/>
    </row>
    <row r="87" spans="1:165">
      <c r="A87" s="104" t="s">
        <v>165</v>
      </c>
      <c r="B87" s="28" t="s">
        <v>166</v>
      </c>
      <c r="C87" s="18"/>
      <c r="D87" s="18"/>
      <c r="E87" s="134"/>
      <c r="F87" s="134"/>
      <c r="G87" s="131"/>
      <c r="H87" s="30"/>
      <c r="AT87" s="30"/>
      <c r="BT87" s="30"/>
      <c r="BU87" s="30"/>
      <c r="BV87" s="30"/>
      <c r="CN87" s="30"/>
    </row>
    <row r="88" spans="1:165" ht="63.75">
      <c r="A88" s="19" t="s">
        <v>167</v>
      </c>
      <c r="B88" s="29" t="s">
        <v>168</v>
      </c>
      <c r="C88" s="18"/>
      <c r="D88" s="18"/>
      <c r="E88" s="134"/>
      <c r="F88" s="134"/>
      <c r="G88" s="131"/>
      <c r="H88" s="30"/>
      <c r="BT88" s="30"/>
      <c r="BU88" s="30"/>
      <c r="BV88" s="30"/>
      <c r="CN88" s="30"/>
    </row>
    <row r="89" spans="1:165" ht="25.5">
      <c r="A89" s="19" t="s">
        <v>169</v>
      </c>
      <c r="B89" s="31" t="s">
        <v>170</v>
      </c>
      <c r="C89" s="18"/>
      <c r="D89" s="18"/>
      <c r="E89" s="134"/>
      <c r="F89" s="134"/>
      <c r="G89" s="131"/>
      <c r="H89" s="30"/>
      <c r="BT89" s="30"/>
      <c r="BU89" s="30"/>
      <c r="BV89" s="30"/>
      <c r="CN89" s="30"/>
    </row>
    <row r="90" spans="1:165" ht="38.25">
      <c r="A90" s="19" t="s">
        <v>171</v>
      </c>
      <c r="B90" s="32" t="s">
        <v>172</v>
      </c>
      <c r="C90" s="20">
        <f t="shared" ref="C90:G90" si="20">C93+C91</f>
        <v>0</v>
      </c>
      <c r="D90" s="20">
        <f t="shared" si="20"/>
        <v>0</v>
      </c>
      <c r="E90" s="20">
        <f t="shared" si="20"/>
        <v>0</v>
      </c>
      <c r="F90" s="20">
        <f t="shared" si="20"/>
        <v>0</v>
      </c>
      <c r="G90" s="132">
        <f t="shared" si="20"/>
        <v>0</v>
      </c>
      <c r="H90" s="30"/>
      <c r="BT90" s="30"/>
      <c r="BU90" s="30"/>
      <c r="BV90" s="30"/>
      <c r="CN90" s="30"/>
    </row>
    <row r="91" spans="1:165">
      <c r="A91" s="19" t="s">
        <v>173</v>
      </c>
      <c r="B91" s="31" t="s">
        <v>174</v>
      </c>
      <c r="C91" s="20">
        <f t="shared" ref="C91:G91" si="21">C92</f>
        <v>0</v>
      </c>
      <c r="D91" s="20">
        <f t="shared" si="21"/>
        <v>0</v>
      </c>
      <c r="E91" s="20">
        <f t="shared" si="21"/>
        <v>0</v>
      </c>
      <c r="F91" s="20">
        <f t="shared" si="21"/>
        <v>0</v>
      </c>
      <c r="G91" s="132">
        <f t="shared" si="21"/>
        <v>0</v>
      </c>
      <c r="H91" s="30"/>
      <c r="BT91" s="30"/>
      <c r="BU91" s="30"/>
      <c r="BV91" s="30"/>
      <c r="CN91" s="30"/>
    </row>
    <row r="92" spans="1:165">
      <c r="A92" s="19" t="s">
        <v>175</v>
      </c>
      <c r="B92" s="31" t="s">
        <v>176</v>
      </c>
      <c r="C92" s="20"/>
      <c r="D92" s="20"/>
      <c r="E92" s="20"/>
      <c r="F92" s="20"/>
      <c r="G92" s="132"/>
      <c r="H92" s="30"/>
      <c r="BT92" s="30"/>
      <c r="BU92" s="30"/>
      <c r="BV92" s="30"/>
      <c r="CN92" s="30"/>
    </row>
    <row r="93" spans="1:165">
      <c r="A93" s="19" t="s">
        <v>177</v>
      </c>
      <c r="B93" s="31" t="s">
        <v>178</v>
      </c>
      <c r="C93" s="20">
        <f t="shared" ref="C93:G93" si="22">C94</f>
        <v>0</v>
      </c>
      <c r="D93" s="20">
        <f t="shared" si="22"/>
        <v>0</v>
      </c>
      <c r="E93" s="20">
        <f t="shared" si="22"/>
        <v>0</v>
      </c>
      <c r="F93" s="20">
        <f t="shared" si="22"/>
        <v>0</v>
      </c>
      <c r="G93" s="132">
        <f t="shared" si="22"/>
        <v>0</v>
      </c>
      <c r="H93" s="30"/>
      <c r="I93" s="30"/>
      <c r="J93" s="30"/>
      <c r="BT93" s="30"/>
      <c r="BU93" s="30"/>
      <c r="BV93" s="30"/>
      <c r="CN93" s="30"/>
    </row>
    <row r="94" spans="1:165">
      <c r="A94" s="19" t="s">
        <v>179</v>
      </c>
      <c r="B94" s="31" t="s">
        <v>180</v>
      </c>
      <c r="C94" s="18"/>
      <c r="D94" s="18"/>
      <c r="E94" s="134"/>
      <c r="F94" s="134"/>
      <c r="G94" s="131"/>
      <c r="H94" s="30"/>
      <c r="I94" s="30"/>
      <c r="J94" s="30"/>
      <c r="BT94" s="30"/>
      <c r="BU94" s="30"/>
      <c r="BV94" s="30"/>
      <c r="CN94" s="30"/>
    </row>
    <row r="95" spans="1:165" ht="38.25">
      <c r="A95" s="19" t="s">
        <v>181</v>
      </c>
      <c r="B95" s="32" t="s">
        <v>172</v>
      </c>
      <c r="C95" s="20">
        <f t="shared" ref="C95:G95" si="23">C96+C99</f>
        <v>0</v>
      </c>
      <c r="D95" s="20">
        <f t="shared" si="23"/>
        <v>0</v>
      </c>
      <c r="E95" s="20">
        <f t="shared" si="23"/>
        <v>0</v>
      </c>
      <c r="F95" s="20">
        <f t="shared" si="23"/>
        <v>0</v>
      </c>
      <c r="G95" s="132">
        <f t="shared" si="23"/>
        <v>0</v>
      </c>
      <c r="H95" s="30"/>
      <c r="I95" s="30"/>
      <c r="J95" s="30"/>
      <c r="BT95" s="30"/>
      <c r="BU95" s="30"/>
      <c r="BV95" s="30"/>
      <c r="CN95" s="30"/>
    </row>
    <row r="96" spans="1:165">
      <c r="A96" s="19" t="s">
        <v>182</v>
      </c>
      <c r="B96" s="31" t="s">
        <v>178</v>
      </c>
      <c r="C96" s="20">
        <f t="shared" ref="C96:G96" si="24">C97+C98</f>
        <v>0</v>
      </c>
      <c r="D96" s="20">
        <f t="shared" si="24"/>
        <v>0</v>
      </c>
      <c r="E96" s="20">
        <f t="shared" si="24"/>
        <v>0</v>
      </c>
      <c r="F96" s="20">
        <f t="shared" si="24"/>
        <v>0</v>
      </c>
      <c r="G96" s="132">
        <f t="shared" si="24"/>
        <v>0</v>
      </c>
      <c r="H96" s="30"/>
      <c r="I96" s="30"/>
      <c r="J96" s="30"/>
      <c r="BT96" s="30"/>
      <c r="BU96" s="30"/>
      <c r="BV96" s="30"/>
      <c r="CN96" s="30"/>
    </row>
    <row r="97" spans="1:92">
      <c r="A97" s="19" t="s">
        <v>183</v>
      </c>
      <c r="B97" s="31" t="s">
        <v>184</v>
      </c>
      <c r="C97" s="18"/>
      <c r="D97" s="18"/>
      <c r="E97" s="134"/>
      <c r="F97" s="134"/>
      <c r="G97" s="131"/>
      <c r="H97" s="30"/>
      <c r="I97" s="30"/>
      <c r="J97" s="30"/>
      <c r="BT97" s="30"/>
      <c r="BU97" s="30"/>
      <c r="BV97" s="30"/>
      <c r="CN97" s="30"/>
    </row>
    <row r="98" spans="1:92">
      <c r="A98" s="19" t="s">
        <v>185</v>
      </c>
      <c r="B98" s="31" t="s">
        <v>186</v>
      </c>
      <c r="C98" s="18"/>
      <c r="D98" s="18"/>
      <c r="E98" s="134"/>
      <c r="F98" s="134"/>
      <c r="G98" s="131"/>
      <c r="H98" s="30"/>
      <c r="I98" s="30"/>
      <c r="J98" s="30"/>
      <c r="BT98" s="30"/>
      <c r="BU98" s="30"/>
      <c r="BV98" s="30"/>
      <c r="CN98" s="30"/>
    </row>
    <row r="99" spans="1:92">
      <c r="A99" s="19" t="s">
        <v>187</v>
      </c>
      <c r="B99" s="32" t="s">
        <v>516</v>
      </c>
      <c r="C99" s="20">
        <f t="shared" ref="C99:G99" si="25">C100+C101</f>
        <v>0</v>
      </c>
      <c r="D99" s="20">
        <f t="shared" si="25"/>
        <v>0</v>
      </c>
      <c r="E99" s="20">
        <f t="shared" si="25"/>
        <v>0</v>
      </c>
      <c r="F99" s="20">
        <f t="shared" si="25"/>
        <v>0</v>
      </c>
      <c r="G99" s="132">
        <f t="shared" si="25"/>
        <v>0</v>
      </c>
      <c r="H99" s="30"/>
      <c r="I99" s="30"/>
      <c r="J99" s="30"/>
      <c r="BT99" s="30"/>
      <c r="BU99" s="30"/>
      <c r="BV99" s="30"/>
      <c r="CN99" s="30"/>
    </row>
    <row r="100" spans="1:92">
      <c r="A100" s="19" t="s">
        <v>188</v>
      </c>
      <c r="B100" s="31" t="s">
        <v>184</v>
      </c>
      <c r="C100" s="18"/>
      <c r="D100" s="18"/>
      <c r="E100" s="134"/>
      <c r="F100" s="134"/>
      <c r="G100" s="131"/>
      <c r="H100" s="30"/>
      <c r="I100" s="30"/>
      <c r="J100" s="30"/>
      <c r="BT100" s="30"/>
      <c r="BU100" s="30"/>
      <c r="BV100" s="30"/>
      <c r="CN100" s="30"/>
    </row>
    <row r="101" spans="1:92">
      <c r="A101" s="19" t="s">
        <v>189</v>
      </c>
      <c r="B101" s="31" t="s">
        <v>186</v>
      </c>
      <c r="C101" s="18"/>
      <c r="D101" s="18"/>
      <c r="E101" s="134"/>
      <c r="F101" s="134"/>
      <c r="G101" s="131"/>
      <c r="H101" s="30"/>
      <c r="I101" s="30"/>
      <c r="J101" s="30"/>
      <c r="BT101" s="30"/>
      <c r="BU101" s="30"/>
      <c r="BV101" s="30"/>
      <c r="CN101" s="30"/>
    </row>
    <row r="102" spans="1:92" ht="25.5">
      <c r="A102" s="33" t="s">
        <v>190</v>
      </c>
      <c r="B102" s="34" t="s">
        <v>191</v>
      </c>
      <c r="C102" s="20">
        <f t="shared" ref="C102:G102" si="26">C103+C106</f>
        <v>0</v>
      </c>
      <c r="D102" s="20">
        <f t="shared" si="26"/>
        <v>0</v>
      </c>
      <c r="E102" s="20">
        <f t="shared" si="26"/>
        <v>0</v>
      </c>
      <c r="F102" s="20">
        <f t="shared" si="26"/>
        <v>0</v>
      </c>
      <c r="G102" s="132">
        <f t="shared" si="26"/>
        <v>0</v>
      </c>
      <c r="H102" s="30"/>
      <c r="I102" s="30"/>
      <c r="J102" s="30"/>
      <c r="BT102" s="30"/>
      <c r="BU102" s="30"/>
      <c r="BV102" s="30"/>
      <c r="CN102" s="30"/>
    </row>
    <row r="103" spans="1:92" ht="38.25">
      <c r="A103" s="19" t="s">
        <v>192</v>
      </c>
      <c r="B103" s="34" t="s">
        <v>172</v>
      </c>
      <c r="C103" s="20">
        <f t="shared" ref="C103:G103" si="27">C104+C105</f>
        <v>0</v>
      </c>
      <c r="D103" s="20">
        <f t="shared" si="27"/>
        <v>0</v>
      </c>
      <c r="E103" s="20">
        <f t="shared" si="27"/>
        <v>0</v>
      </c>
      <c r="F103" s="20">
        <f t="shared" si="27"/>
        <v>0</v>
      </c>
      <c r="G103" s="132">
        <f t="shared" si="27"/>
        <v>0</v>
      </c>
      <c r="H103" s="30"/>
      <c r="I103" s="30"/>
      <c r="J103" s="30"/>
      <c r="BT103" s="30"/>
      <c r="BU103" s="30"/>
      <c r="BV103" s="30"/>
      <c r="CN103" s="30"/>
    </row>
    <row r="104" spans="1:92">
      <c r="A104" s="19" t="s">
        <v>193</v>
      </c>
      <c r="B104" s="19" t="s">
        <v>194</v>
      </c>
      <c r="C104" s="20"/>
      <c r="D104" s="20"/>
      <c r="E104" s="20"/>
      <c r="F104" s="20"/>
      <c r="G104" s="132"/>
      <c r="H104" s="30"/>
      <c r="I104" s="30"/>
      <c r="J104" s="30"/>
      <c r="BT104" s="30"/>
      <c r="BU104" s="30"/>
      <c r="BV104" s="30"/>
      <c r="CN104" s="30"/>
    </row>
    <row r="105" spans="1:92" ht="26.25" customHeight="1">
      <c r="A105" s="19" t="s">
        <v>195</v>
      </c>
      <c r="B105" s="19" t="s">
        <v>196</v>
      </c>
      <c r="C105" s="20"/>
      <c r="D105" s="20"/>
      <c r="E105" s="20"/>
      <c r="F105" s="20"/>
      <c r="G105" s="132"/>
      <c r="H105" s="30"/>
      <c r="I105" s="30"/>
      <c r="J105" s="30"/>
      <c r="BT105" s="30"/>
      <c r="BU105" s="30"/>
      <c r="BV105" s="30"/>
      <c r="CN105" s="30"/>
    </row>
    <row r="106" spans="1:92">
      <c r="A106" s="37"/>
      <c r="B106" s="35" t="s">
        <v>197</v>
      </c>
      <c r="C106" s="20">
        <f t="shared" ref="C106:G108" si="28">C107</f>
        <v>0</v>
      </c>
      <c r="D106" s="20">
        <f t="shared" si="28"/>
        <v>0</v>
      </c>
      <c r="E106" s="20">
        <f t="shared" si="28"/>
        <v>0</v>
      </c>
      <c r="F106" s="20">
        <f t="shared" si="28"/>
        <v>0</v>
      </c>
      <c r="G106" s="132">
        <f t="shared" si="28"/>
        <v>0</v>
      </c>
      <c r="H106" s="30"/>
      <c r="I106" s="30"/>
      <c r="J106" s="30"/>
      <c r="BT106" s="30"/>
      <c r="BU106" s="30"/>
      <c r="BV106" s="30"/>
      <c r="CN106" s="30"/>
    </row>
    <row r="107" spans="1:92">
      <c r="A107" s="19" t="s">
        <v>198</v>
      </c>
      <c r="B107" s="35" t="s">
        <v>199</v>
      </c>
      <c r="C107" s="20">
        <f t="shared" si="28"/>
        <v>0</v>
      </c>
      <c r="D107" s="20">
        <f t="shared" si="28"/>
        <v>0</v>
      </c>
      <c r="E107" s="20">
        <f t="shared" si="28"/>
        <v>0</v>
      </c>
      <c r="F107" s="20">
        <f t="shared" si="28"/>
        <v>0</v>
      </c>
      <c r="G107" s="132">
        <f t="shared" si="28"/>
        <v>0</v>
      </c>
      <c r="H107" s="30"/>
      <c r="I107" s="30"/>
      <c r="J107" s="30"/>
      <c r="BT107" s="30"/>
      <c r="BU107" s="30"/>
      <c r="BV107" s="30"/>
      <c r="CN107" s="30"/>
    </row>
    <row r="108" spans="1:92" ht="25.5">
      <c r="A108" s="19" t="s">
        <v>200</v>
      </c>
      <c r="B108" s="35" t="s">
        <v>201</v>
      </c>
      <c r="C108" s="20">
        <f t="shared" si="28"/>
        <v>0</v>
      </c>
      <c r="D108" s="20">
        <f t="shared" si="28"/>
        <v>0</v>
      </c>
      <c r="E108" s="20">
        <f t="shared" si="28"/>
        <v>0</v>
      </c>
      <c r="F108" s="20">
        <f t="shared" si="28"/>
        <v>0</v>
      </c>
      <c r="G108" s="132">
        <f t="shared" si="28"/>
        <v>0</v>
      </c>
      <c r="H108" s="30"/>
      <c r="I108" s="30"/>
      <c r="J108" s="30"/>
      <c r="BT108" s="30"/>
      <c r="BU108" s="30"/>
      <c r="BV108" s="30"/>
      <c r="CN108" s="30"/>
    </row>
    <row r="109" spans="1:92">
      <c r="A109" s="19" t="s">
        <v>202</v>
      </c>
      <c r="B109" s="36" t="s">
        <v>203</v>
      </c>
      <c r="C109" s="18"/>
      <c r="D109" s="18"/>
      <c r="E109" s="134"/>
      <c r="F109" s="20"/>
      <c r="G109" s="131"/>
      <c r="CN109" s="30"/>
    </row>
    <row r="110" spans="1:92" ht="12" customHeight="1">
      <c r="A110" s="34" t="s">
        <v>204</v>
      </c>
      <c r="B110" s="34" t="s">
        <v>205</v>
      </c>
      <c r="C110" s="20">
        <f t="shared" ref="C110:G110" si="29">C111</f>
        <v>0</v>
      </c>
      <c r="D110" s="20">
        <f t="shared" si="29"/>
        <v>0</v>
      </c>
      <c r="E110" s="20">
        <f t="shared" si="29"/>
        <v>-1096770</v>
      </c>
      <c r="F110" s="20">
        <f t="shared" si="29"/>
        <v>-4407</v>
      </c>
      <c r="G110" s="132">
        <f t="shared" si="29"/>
        <v>-1092363</v>
      </c>
      <c r="CN110" s="30"/>
    </row>
    <row r="111" spans="1:92" ht="25.5">
      <c r="A111" s="19" t="s">
        <v>206</v>
      </c>
      <c r="B111" s="19" t="s">
        <v>207</v>
      </c>
      <c r="C111" s="18"/>
      <c r="D111" s="18"/>
      <c r="E111" s="134">
        <v>-1096770</v>
      </c>
      <c r="F111" s="134">
        <f>E111-G111</f>
        <v>-4407</v>
      </c>
      <c r="G111" s="131">
        <v>-1092363</v>
      </c>
      <c r="CN111" s="30"/>
    </row>
    <row r="112" spans="1:92">
      <c r="CN112" s="30"/>
    </row>
    <row r="113" spans="2:92" ht="15">
      <c r="B113" s="153" t="s">
        <v>523</v>
      </c>
      <c r="C113" s="153" t="s">
        <v>524</v>
      </c>
      <c r="D113" s="153"/>
      <c r="E113" s="153"/>
      <c r="F113" s="153" t="s">
        <v>525</v>
      </c>
      <c r="CN113" s="30"/>
    </row>
    <row r="114" spans="2:92" ht="15">
      <c r="B114" s="153" t="s">
        <v>526</v>
      </c>
      <c r="C114" s="153" t="s">
        <v>527</v>
      </c>
      <c r="D114" s="153"/>
      <c r="E114" s="153"/>
      <c r="F114" s="153" t="s">
        <v>528</v>
      </c>
      <c r="CN114" s="30"/>
    </row>
    <row r="115" spans="2:92">
      <c r="CN115" s="30"/>
    </row>
    <row r="116" spans="2:92">
      <c r="CN116" s="30"/>
    </row>
    <row r="117" spans="2:92">
      <c r="CN117" s="30"/>
    </row>
    <row r="118" spans="2:92">
      <c r="CN118" s="30"/>
    </row>
    <row r="119" spans="2:92">
      <c r="CN119" s="30"/>
    </row>
    <row r="120" spans="2:92">
      <c r="CN120" s="30"/>
    </row>
    <row r="121" spans="2:92">
      <c r="CN121" s="30"/>
    </row>
    <row r="122" spans="2:92">
      <c r="CN122" s="30"/>
    </row>
    <row r="123" spans="2:92">
      <c r="CN123" s="30"/>
    </row>
    <row r="124" spans="2:92">
      <c r="CN124" s="30"/>
    </row>
    <row r="125" spans="2:92">
      <c r="CN125" s="30"/>
    </row>
    <row r="126" spans="2:92">
      <c r="CN126" s="30"/>
    </row>
    <row r="127" spans="2:92">
      <c r="CN127" s="30"/>
    </row>
    <row r="128" spans="2:92">
      <c r="CN128" s="30"/>
    </row>
    <row r="129" spans="92:92">
      <c r="CN129" s="30"/>
    </row>
    <row r="130" spans="92:92">
      <c r="CN130" s="30"/>
    </row>
    <row r="131" spans="92:92">
      <c r="CN131" s="30"/>
    </row>
    <row r="132" spans="92:92">
      <c r="CN132" s="30"/>
    </row>
    <row r="133" spans="92:92">
      <c r="CN133" s="30"/>
    </row>
    <row r="134" spans="92:92">
      <c r="CN134" s="30"/>
    </row>
    <row r="135" spans="92:92">
      <c r="CN135" s="30"/>
    </row>
    <row r="136" spans="92:92">
      <c r="CN136" s="30"/>
    </row>
    <row r="137" spans="92:92">
      <c r="CN137" s="30"/>
    </row>
    <row r="138" spans="92:92">
      <c r="CN138" s="30"/>
    </row>
    <row r="139" spans="92:92">
      <c r="CN139" s="30"/>
    </row>
    <row r="140" spans="92:92">
      <c r="CN140" s="30"/>
    </row>
    <row r="141" spans="92:92">
      <c r="CN141" s="30"/>
    </row>
    <row r="142" spans="92:92">
      <c r="CN142" s="30"/>
    </row>
    <row r="143" spans="92:92">
      <c r="CN143" s="30"/>
    </row>
    <row r="144" spans="92:92">
      <c r="CN144" s="30"/>
    </row>
    <row r="145" spans="1:92" s="6" customFormat="1">
      <c r="A145" s="38"/>
      <c r="B145" s="11"/>
      <c r="C145" s="39"/>
      <c r="D145" s="39"/>
      <c r="E145" s="11"/>
      <c r="F145" s="11"/>
      <c r="CN145" s="30"/>
    </row>
    <row r="146" spans="1:92" s="6" customFormat="1">
      <c r="A146" s="38"/>
      <c r="B146" s="11"/>
      <c r="C146" s="39"/>
      <c r="D146" s="39"/>
      <c r="E146" s="11"/>
      <c r="F146" s="11"/>
      <c r="CN146" s="30"/>
    </row>
    <row r="147" spans="1:92" s="6" customFormat="1">
      <c r="A147" s="38"/>
      <c r="B147" s="11"/>
      <c r="C147" s="39"/>
      <c r="D147" s="39"/>
      <c r="E147" s="11"/>
      <c r="F147" s="11"/>
      <c r="CN147" s="30"/>
    </row>
    <row r="148" spans="1:92" s="6" customFormat="1">
      <c r="A148" s="38"/>
      <c r="B148" s="11"/>
      <c r="C148" s="39"/>
      <c r="D148" s="39"/>
      <c r="E148" s="11"/>
      <c r="F148" s="11"/>
      <c r="CN148" s="30"/>
    </row>
    <row r="149" spans="1:92" s="6" customFormat="1">
      <c r="A149" s="38"/>
      <c r="B149" s="11"/>
      <c r="C149" s="39"/>
      <c r="D149" s="39"/>
      <c r="E149" s="11"/>
      <c r="F149" s="11"/>
      <c r="CN149" s="30"/>
    </row>
    <row r="150" spans="1:92" s="6" customFormat="1">
      <c r="A150" s="38"/>
      <c r="B150" s="11"/>
      <c r="C150" s="39"/>
      <c r="D150" s="39"/>
      <c r="E150" s="11"/>
      <c r="F150" s="11"/>
      <c r="CN150" s="30"/>
    </row>
    <row r="151" spans="1:92" s="6" customFormat="1">
      <c r="A151" s="38"/>
      <c r="B151" s="11"/>
      <c r="C151" s="39"/>
      <c r="D151" s="39"/>
      <c r="E151" s="11"/>
      <c r="F151" s="11"/>
      <c r="CN151" s="30"/>
    </row>
    <row r="152" spans="1:92" s="6" customFormat="1">
      <c r="A152" s="38"/>
      <c r="B152" s="11"/>
      <c r="C152" s="39"/>
      <c r="D152" s="39"/>
      <c r="E152" s="11"/>
      <c r="F152" s="11"/>
      <c r="CN152" s="30"/>
    </row>
    <row r="153" spans="1:92" s="6" customFormat="1">
      <c r="A153" s="38"/>
      <c r="B153" s="11"/>
      <c r="C153" s="39"/>
      <c r="D153" s="39"/>
      <c r="E153" s="11"/>
      <c r="F153" s="11"/>
      <c r="CN153" s="30"/>
    </row>
    <row r="154" spans="1:92" s="6" customFormat="1">
      <c r="A154" s="38"/>
      <c r="B154" s="11"/>
      <c r="C154" s="39"/>
      <c r="D154" s="39"/>
      <c r="E154" s="11"/>
      <c r="F154" s="11"/>
      <c r="CN154" s="30"/>
    </row>
    <row r="155" spans="1:92" s="6" customFormat="1">
      <c r="A155" s="38"/>
      <c r="B155" s="11"/>
      <c r="C155" s="39"/>
      <c r="D155" s="39"/>
      <c r="E155" s="11"/>
      <c r="F155" s="11"/>
      <c r="CN155" s="30"/>
    </row>
    <row r="156" spans="1:92" s="6" customFormat="1">
      <c r="A156" s="38"/>
      <c r="B156" s="11"/>
      <c r="C156" s="39"/>
      <c r="D156" s="39"/>
      <c r="E156" s="11"/>
      <c r="F156" s="11"/>
      <c r="CN156" s="30"/>
    </row>
  </sheetData>
  <protectedRanges>
    <protectedRange sqref="E82:F83 C24:F24 C56:F56 E87:F89 C58:F58 C66:F67 C81:F81 E94:F94 E97:F98 E100:F101 E17:F23 E55:F55 E25:F27 E30:F51 F60:F61 E63:F63 F70 E71:F80 F111 F85" name="Zonă1"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4803149606299213" right="0.74803149606299213" top="0.98425196850393704" bottom="0.98425196850393704" header="0.51181102362204722" footer="0.51181102362204722"/>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6"/>
  <sheetViews>
    <sheetView tabSelected="1" zoomScale="90" zoomScaleNormal="90" workbookViewId="0">
      <pane xSplit="3" ySplit="6" topLeftCell="D52" activePane="bottomRight" state="frozen"/>
      <selection activeCell="G7" sqref="G7:H290"/>
      <selection pane="topRight" activeCell="G7" sqref="G7:H290"/>
      <selection pane="bottomLeft" activeCell="G7" sqref="G7:H290"/>
      <selection pane="bottomRight" activeCell="G309" sqref="G309"/>
    </sheetView>
  </sheetViews>
  <sheetFormatPr defaultRowHeight="15"/>
  <cols>
    <col min="1" max="1" width="14.42578125" style="40" customWidth="1"/>
    <col min="2" max="2" width="71.28515625" style="42" customWidth="1"/>
    <col min="3" max="3" width="0.140625" style="42" customWidth="1"/>
    <col min="4" max="4" width="15.5703125" style="42" customWidth="1"/>
    <col min="5" max="5" width="15.42578125" style="42" customWidth="1"/>
    <col min="6" max="6" width="15.7109375" style="42" bestFit="1" customWidth="1"/>
    <col min="7" max="7" width="15.42578125" style="42" bestFit="1" customWidth="1"/>
    <col min="8" max="8" width="14.5703125" style="42" bestFit="1" customWidth="1"/>
    <col min="9" max="9" width="13" style="43" customWidth="1"/>
    <col min="10" max="10" width="11.5703125" style="43" bestFit="1" customWidth="1"/>
    <col min="11" max="16384" width="9.140625" style="43"/>
  </cols>
  <sheetData>
    <row r="1" spans="1:11" ht="20.25">
      <c r="B1" s="109" t="s">
        <v>518</v>
      </c>
      <c r="C1" s="41"/>
    </row>
    <row r="2" spans="1:11">
      <c r="B2" s="41"/>
      <c r="C2" s="41"/>
    </row>
    <row r="3" spans="1:11">
      <c r="B3" s="41"/>
      <c r="C3" s="41"/>
      <c r="D3" s="44"/>
    </row>
    <row r="4" spans="1:11">
      <c r="D4" s="45"/>
      <c r="E4" s="45"/>
      <c r="F4" s="46"/>
      <c r="G4" s="47"/>
      <c r="H4" s="48" t="s">
        <v>0</v>
      </c>
    </row>
    <row r="5" spans="1:11" s="52" customFormat="1" ht="75">
      <c r="A5" s="49"/>
      <c r="B5" s="50" t="s">
        <v>2</v>
      </c>
      <c r="C5" s="50"/>
      <c r="D5" s="50" t="s">
        <v>208</v>
      </c>
      <c r="E5" s="51" t="s">
        <v>209</v>
      </c>
      <c r="F5" s="51" t="s">
        <v>210</v>
      </c>
      <c r="G5" s="50" t="s">
        <v>211</v>
      </c>
      <c r="H5" s="50" t="s">
        <v>212</v>
      </c>
    </row>
    <row r="6" spans="1:11">
      <c r="A6" s="53"/>
      <c r="B6" s="54" t="s">
        <v>213</v>
      </c>
      <c r="C6" s="54"/>
      <c r="D6" s="55"/>
      <c r="E6" s="55"/>
      <c r="F6" s="55"/>
      <c r="G6" s="55"/>
      <c r="H6" s="55"/>
    </row>
    <row r="7" spans="1:11" s="60" customFormat="1" ht="16.5" customHeight="1">
      <c r="A7" s="56" t="s">
        <v>214</v>
      </c>
      <c r="B7" s="57" t="s">
        <v>215</v>
      </c>
      <c r="C7" s="111">
        <f t="shared" ref="C7:H7" si="0">+C8+C16</f>
        <v>0</v>
      </c>
      <c r="D7" s="111">
        <f t="shared" si="0"/>
        <v>437159530</v>
      </c>
      <c r="E7" s="111">
        <f t="shared" si="0"/>
        <v>407858970</v>
      </c>
      <c r="F7" s="111">
        <f t="shared" si="0"/>
        <v>247433070</v>
      </c>
      <c r="G7" s="111">
        <f t="shared" si="0"/>
        <v>239735155.09999996</v>
      </c>
      <c r="H7" s="111">
        <f t="shared" si="0"/>
        <v>38217402.530000009</v>
      </c>
      <c r="I7" s="59"/>
      <c r="J7" s="59"/>
      <c r="K7" s="59"/>
    </row>
    <row r="8" spans="1:11" s="60" customFormat="1">
      <c r="A8" s="56" t="s">
        <v>216</v>
      </c>
      <c r="B8" s="61" t="s">
        <v>217</v>
      </c>
      <c r="C8" s="112">
        <f>+C9+C10+C13+C11+C12+C15+C252+C14</f>
        <v>0</v>
      </c>
      <c r="D8" s="112">
        <f t="shared" ref="D8:H8" si="1">+D9+D10+D13+D11+D12+D15+D252+D14</f>
        <v>436557530</v>
      </c>
      <c r="E8" s="112">
        <f t="shared" si="1"/>
        <v>407256970</v>
      </c>
      <c r="F8" s="112">
        <f t="shared" si="1"/>
        <v>247131070</v>
      </c>
      <c r="G8" s="112">
        <f t="shared" si="1"/>
        <v>239735155.09999996</v>
      </c>
      <c r="H8" s="112">
        <f t="shared" si="1"/>
        <v>38217402.530000009</v>
      </c>
      <c r="I8" s="59"/>
      <c r="J8" s="59"/>
      <c r="K8" s="59"/>
    </row>
    <row r="9" spans="1:11" s="60" customFormat="1">
      <c r="A9" s="56" t="s">
        <v>218</v>
      </c>
      <c r="B9" s="61" t="s">
        <v>219</v>
      </c>
      <c r="C9" s="112">
        <f t="shared" ref="C9:H9" si="2">+C23</f>
        <v>0</v>
      </c>
      <c r="D9" s="112">
        <f t="shared" si="2"/>
        <v>4930600</v>
      </c>
      <c r="E9" s="112">
        <f t="shared" si="2"/>
        <v>4930600</v>
      </c>
      <c r="F9" s="112">
        <f t="shared" si="2"/>
        <v>2510140</v>
      </c>
      <c r="G9" s="112">
        <f t="shared" si="2"/>
        <v>2468566</v>
      </c>
      <c r="H9" s="112">
        <f t="shared" si="2"/>
        <v>402409</v>
      </c>
      <c r="I9" s="59"/>
      <c r="J9" s="59"/>
      <c r="K9" s="59"/>
    </row>
    <row r="10" spans="1:11" s="60" customFormat="1" ht="16.5" customHeight="1">
      <c r="A10" s="56" t="s">
        <v>220</v>
      </c>
      <c r="B10" s="61" t="s">
        <v>221</v>
      </c>
      <c r="C10" s="112">
        <f>+C43</f>
        <v>0</v>
      </c>
      <c r="D10" s="112">
        <f t="shared" ref="D10:H10" si="3">+D43</f>
        <v>305203060</v>
      </c>
      <c r="E10" s="112">
        <f t="shared" si="3"/>
        <v>275902500</v>
      </c>
      <c r="F10" s="112">
        <f t="shared" si="3"/>
        <v>167874510</v>
      </c>
      <c r="G10" s="112">
        <f t="shared" si="3"/>
        <v>167563940.82999998</v>
      </c>
      <c r="H10" s="112">
        <f t="shared" si="3"/>
        <v>27321617.15000001</v>
      </c>
      <c r="I10" s="59"/>
      <c r="J10" s="59"/>
      <c r="K10" s="59"/>
    </row>
    <row r="11" spans="1:11" s="60" customFormat="1">
      <c r="A11" s="56" t="s">
        <v>222</v>
      </c>
      <c r="B11" s="61" t="s">
        <v>223</v>
      </c>
      <c r="C11" s="112">
        <f>+C71</f>
        <v>0</v>
      </c>
      <c r="D11" s="112">
        <f t="shared" ref="D11:H11" si="4">+D71</f>
        <v>0</v>
      </c>
      <c r="E11" s="112">
        <f t="shared" si="4"/>
        <v>0</v>
      </c>
      <c r="F11" s="112">
        <f t="shared" si="4"/>
        <v>0</v>
      </c>
      <c r="G11" s="112">
        <f t="shared" si="4"/>
        <v>0</v>
      </c>
      <c r="H11" s="112">
        <f t="shared" si="4"/>
        <v>0</v>
      </c>
      <c r="I11" s="59"/>
      <c r="J11" s="59"/>
      <c r="K11" s="59"/>
    </row>
    <row r="12" spans="1:11" s="60" customFormat="1" ht="30">
      <c r="A12" s="56" t="s">
        <v>224</v>
      </c>
      <c r="B12" s="61" t="s">
        <v>225</v>
      </c>
      <c r="C12" s="112">
        <f>C253</f>
        <v>0</v>
      </c>
      <c r="D12" s="112">
        <f t="shared" ref="D12:H12" si="5">D253</f>
        <v>111759870</v>
      </c>
      <c r="E12" s="112">
        <f t="shared" si="5"/>
        <v>111759870</v>
      </c>
      <c r="F12" s="112">
        <f t="shared" si="5"/>
        <v>67163420</v>
      </c>
      <c r="G12" s="112">
        <f t="shared" si="5"/>
        <v>60303790</v>
      </c>
      <c r="H12" s="112">
        <f t="shared" si="5"/>
        <v>10583689</v>
      </c>
      <c r="I12" s="59"/>
      <c r="J12" s="59"/>
      <c r="K12" s="59"/>
    </row>
    <row r="13" spans="1:11" s="60" customFormat="1" ht="16.5" customHeight="1">
      <c r="A13" s="56" t="s">
        <v>226</v>
      </c>
      <c r="B13" s="61" t="s">
        <v>227</v>
      </c>
      <c r="C13" s="112">
        <f>C266</f>
        <v>0</v>
      </c>
      <c r="D13" s="112">
        <f t="shared" ref="D13:H13" si="6">D266</f>
        <v>14664000</v>
      </c>
      <c r="E13" s="112">
        <f t="shared" si="6"/>
        <v>14664000</v>
      </c>
      <c r="F13" s="112">
        <f t="shared" si="6"/>
        <v>9583000</v>
      </c>
      <c r="G13" s="112">
        <f t="shared" si="6"/>
        <v>9539976.8900000006</v>
      </c>
      <c r="H13" s="112">
        <f t="shared" si="6"/>
        <v>-25700</v>
      </c>
      <c r="I13" s="59"/>
      <c r="J13" s="59"/>
      <c r="K13" s="59"/>
    </row>
    <row r="14" spans="1:11" s="60" customFormat="1" ht="30">
      <c r="A14" s="56" t="s">
        <v>228</v>
      </c>
      <c r="B14" s="61" t="s">
        <v>229</v>
      </c>
      <c r="C14" s="112">
        <f>C275</f>
        <v>0</v>
      </c>
      <c r="D14" s="112">
        <f t="shared" ref="D14:H14" si="7">D275</f>
        <v>0</v>
      </c>
      <c r="E14" s="112">
        <f t="shared" si="7"/>
        <v>0</v>
      </c>
      <c r="F14" s="112">
        <f t="shared" si="7"/>
        <v>0</v>
      </c>
      <c r="G14" s="112">
        <f t="shared" si="7"/>
        <v>0</v>
      </c>
      <c r="H14" s="112">
        <f t="shared" si="7"/>
        <v>0</v>
      </c>
      <c r="I14" s="59"/>
      <c r="J14" s="59"/>
      <c r="K14" s="59"/>
    </row>
    <row r="15" spans="1:11" s="60" customFormat="1" ht="16.5" customHeight="1">
      <c r="A15" s="56" t="s">
        <v>230</v>
      </c>
      <c r="B15" s="61" t="s">
        <v>231</v>
      </c>
      <c r="C15" s="112">
        <f>C74</f>
        <v>0</v>
      </c>
      <c r="D15" s="112">
        <f t="shared" ref="D15:H15" si="8">D74</f>
        <v>0</v>
      </c>
      <c r="E15" s="112">
        <f t="shared" si="8"/>
        <v>0</v>
      </c>
      <c r="F15" s="112">
        <f t="shared" si="8"/>
        <v>0</v>
      </c>
      <c r="G15" s="112">
        <f t="shared" si="8"/>
        <v>0</v>
      </c>
      <c r="H15" s="112">
        <f t="shared" si="8"/>
        <v>0</v>
      </c>
      <c r="I15" s="59"/>
      <c r="J15" s="59"/>
      <c r="K15" s="59"/>
    </row>
    <row r="16" spans="1:11" s="60" customFormat="1" ht="16.5" customHeight="1">
      <c r="A16" s="56" t="s">
        <v>232</v>
      </c>
      <c r="B16" s="61" t="s">
        <v>233</v>
      </c>
      <c r="C16" s="112">
        <f>C77</f>
        <v>0</v>
      </c>
      <c r="D16" s="112">
        <f t="shared" ref="D16:H16" si="9">D77</f>
        <v>602000</v>
      </c>
      <c r="E16" s="112">
        <f t="shared" si="9"/>
        <v>602000</v>
      </c>
      <c r="F16" s="112">
        <f t="shared" si="9"/>
        <v>302000</v>
      </c>
      <c r="G16" s="112">
        <f t="shared" si="9"/>
        <v>0</v>
      </c>
      <c r="H16" s="112">
        <f t="shared" si="9"/>
        <v>0</v>
      </c>
      <c r="I16" s="59"/>
      <c r="J16" s="59"/>
      <c r="K16" s="59"/>
    </row>
    <row r="17" spans="1:247" s="60" customFormat="1">
      <c r="A17" s="56" t="s">
        <v>234</v>
      </c>
      <c r="B17" s="61" t="s">
        <v>235</v>
      </c>
      <c r="C17" s="112">
        <f>C78</f>
        <v>0</v>
      </c>
      <c r="D17" s="112">
        <f t="shared" ref="D17:H17" si="10">D78</f>
        <v>602000</v>
      </c>
      <c r="E17" s="112">
        <f t="shared" si="10"/>
        <v>602000</v>
      </c>
      <c r="F17" s="112">
        <f t="shared" si="10"/>
        <v>302000</v>
      </c>
      <c r="G17" s="112">
        <f t="shared" si="10"/>
        <v>0</v>
      </c>
      <c r="H17" s="112">
        <f t="shared" si="10"/>
        <v>0</v>
      </c>
      <c r="I17" s="59"/>
      <c r="J17" s="59"/>
      <c r="K17" s="59"/>
    </row>
    <row r="18" spans="1:247" s="60" customFormat="1" ht="30">
      <c r="A18" s="56" t="s">
        <v>236</v>
      </c>
      <c r="B18" s="61" t="s">
        <v>237</v>
      </c>
      <c r="C18" s="112">
        <f>C252+C274</f>
        <v>0</v>
      </c>
      <c r="D18" s="112">
        <f t="shared" ref="D18:H18" si="11">D252+D274</f>
        <v>0</v>
      </c>
      <c r="E18" s="112">
        <f t="shared" si="11"/>
        <v>0</v>
      </c>
      <c r="F18" s="112">
        <f t="shared" si="11"/>
        <v>0</v>
      </c>
      <c r="G18" s="112">
        <f t="shared" si="11"/>
        <v>-181652.72999999998</v>
      </c>
      <c r="H18" s="112">
        <f t="shared" si="11"/>
        <v>-90312.62</v>
      </c>
      <c r="I18" s="59"/>
      <c r="J18" s="59"/>
      <c r="K18" s="59"/>
    </row>
    <row r="19" spans="1:247" s="60" customFormat="1" ht="16.5" customHeight="1">
      <c r="A19" s="56" t="s">
        <v>238</v>
      </c>
      <c r="B19" s="61" t="s">
        <v>239</v>
      </c>
      <c r="C19" s="112">
        <f t="shared" ref="C19:H19" si="12">+C20+C16</f>
        <v>0</v>
      </c>
      <c r="D19" s="112">
        <f t="shared" si="12"/>
        <v>437159530</v>
      </c>
      <c r="E19" s="112">
        <f t="shared" si="12"/>
        <v>407858970</v>
      </c>
      <c r="F19" s="112">
        <f t="shared" si="12"/>
        <v>247433070</v>
      </c>
      <c r="G19" s="112">
        <f t="shared" si="12"/>
        <v>239735155.09999996</v>
      </c>
      <c r="H19" s="112">
        <f t="shared" si="12"/>
        <v>38217402.530000009</v>
      </c>
      <c r="I19" s="59"/>
      <c r="J19" s="59"/>
      <c r="K19" s="59"/>
    </row>
    <row r="20" spans="1:247" s="60" customFormat="1">
      <c r="A20" s="56" t="s">
        <v>240</v>
      </c>
      <c r="B20" s="61" t="s">
        <v>217</v>
      </c>
      <c r="C20" s="112">
        <f>C9+C10+C11+C12+C13+C15+C252+C14</f>
        <v>0</v>
      </c>
      <c r="D20" s="112">
        <f t="shared" ref="D20:H20" si="13">D9+D10+D11+D12+D13+D15+D252+D14</f>
        <v>436557530</v>
      </c>
      <c r="E20" s="112">
        <f t="shared" si="13"/>
        <v>407256970</v>
      </c>
      <c r="F20" s="112">
        <f t="shared" si="13"/>
        <v>247131070</v>
      </c>
      <c r="G20" s="112">
        <f t="shared" si="13"/>
        <v>239735155.09999996</v>
      </c>
      <c r="H20" s="112">
        <f t="shared" si="13"/>
        <v>38217402.530000009</v>
      </c>
      <c r="I20" s="59"/>
      <c r="J20" s="59"/>
      <c r="K20" s="59"/>
    </row>
    <row r="21" spans="1:247" s="60" customFormat="1" ht="16.5" customHeight="1">
      <c r="A21" s="62" t="s">
        <v>241</v>
      </c>
      <c r="B21" s="61" t="s">
        <v>242</v>
      </c>
      <c r="C21" s="112">
        <f>+C22+C77+C252</f>
        <v>0</v>
      </c>
      <c r="D21" s="112">
        <f t="shared" ref="D21:H21" si="14">+D22+D77+D252</f>
        <v>422495530</v>
      </c>
      <c r="E21" s="112">
        <f t="shared" si="14"/>
        <v>393194970</v>
      </c>
      <c r="F21" s="112">
        <f t="shared" si="14"/>
        <v>237850070</v>
      </c>
      <c r="G21" s="112">
        <f t="shared" si="14"/>
        <v>230195178.20999998</v>
      </c>
      <c r="H21" s="112">
        <f t="shared" si="14"/>
        <v>38243102.530000009</v>
      </c>
      <c r="I21" s="59"/>
      <c r="J21" s="59"/>
      <c r="K21" s="59"/>
    </row>
    <row r="22" spans="1:247" s="60" customFormat="1" ht="16.5" customHeight="1">
      <c r="A22" s="56" t="s">
        <v>243</v>
      </c>
      <c r="B22" s="61" t="s">
        <v>217</v>
      </c>
      <c r="C22" s="112">
        <f>+C23+C43+C71+C253+C74+C275</f>
        <v>0</v>
      </c>
      <c r="D22" s="112">
        <f t="shared" ref="D22:H22" si="15">+D23+D43+D71+D253+D74+D275</f>
        <v>421893530</v>
      </c>
      <c r="E22" s="112">
        <f t="shared" si="15"/>
        <v>392592970</v>
      </c>
      <c r="F22" s="112">
        <f t="shared" si="15"/>
        <v>237548070</v>
      </c>
      <c r="G22" s="112">
        <f t="shared" si="15"/>
        <v>230336296.82999998</v>
      </c>
      <c r="H22" s="112">
        <f t="shared" si="15"/>
        <v>38307715.150000006</v>
      </c>
      <c r="I22" s="59"/>
      <c r="J22" s="59"/>
      <c r="K22" s="59"/>
    </row>
    <row r="23" spans="1:247" s="60" customFormat="1">
      <c r="A23" s="56" t="s">
        <v>244</v>
      </c>
      <c r="B23" s="61" t="s">
        <v>219</v>
      </c>
      <c r="C23" s="112">
        <f t="shared" ref="C23:H23" si="16">+C24+C36+C34</f>
        <v>0</v>
      </c>
      <c r="D23" s="112">
        <f t="shared" si="16"/>
        <v>4930600</v>
      </c>
      <c r="E23" s="112">
        <f t="shared" si="16"/>
        <v>4930600</v>
      </c>
      <c r="F23" s="112">
        <f t="shared" si="16"/>
        <v>2510140</v>
      </c>
      <c r="G23" s="112">
        <f t="shared" si="16"/>
        <v>2468566</v>
      </c>
      <c r="H23" s="112">
        <f t="shared" si="16"/>
        <v>402409</v>
      </c>
      <c r="I23" s="59"/>
      <c r="J23" s="59"/>
      <c r="K23" s="59"/>
    </row>
    <row r="24" spans="1:247" s="60" customFormat="1" ht="16.5" customHeight="1">
      <c r="A24" s="56" t="s">
        <v>245</v>
      </c>
      <c r="B24" s="61" t="s">
        <v>246</v>
      </c>
      <c r="C24" s="112">
        <f t="shared" ref="C24:H24" si="17">C25+C28+C29+C30+C32+C26+C27+C31</f>
        <v>0</v>
      </c>
      <c r="D24" s="112">
        <f t="shared" si="17"/>
        <v>4757000</v>
      </c>
      <c r="E24" s="112">
        <f t="shared" si="17"/>
        <v>4757000</v>
      </c>
      <c r="F24" s="112">
        <f t="shared" si="17"/>
        <v>2389990</v>
      </c>
      <c r="G24" s="112">
        <f t="shared" si="17"/>
        <v>2350207</v>
      </c>
      <c r="H24" s="112">
        <f t="shared" si="17"/>
        <v>393591</v>
      </c>
      <c r="I24" s="59"/>
      <c r="J24" s="59"/>
      <c r="K24" s="59"/>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row>
    <row r="25" spans="1:247" s="60" customFormat="1" ht="16.5" customHeight="1">
      <c r="A25" s="63" t="s">
        <v>247</v>
      </c>
      <c r="B25" s="64" t="s">
        <v>248</v>
      </c>
      <c r="C25" s="113"/>
      <c r="D25" s="137">
        <v>3835000</v>
      </c>
      <c r="E25" s="137">
        <v>3835000</v>
      </c>
      <c r="F25" s="137">
        <v>1899500</v>
      </c>
      <c r="G25" s="88">
        <v>1880022</v>
      </c>
      <c r="H25" s="88">
        <f>G25-I25</f>
        <v>313487</v>
      </c>
      <c r="I25" s="145">
        <v>1566535</v>
      </c>
      <c r="J25" s="59"/>
      <c r="K25" s="59"/>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row>
    <row r="26" spans="1:247" s="60" customFormat="1">
      <c r="A26" s="63" t="s">
        <v>249</v>
      </c>
      <c r="B26" s="64" t="s">
        <v>250</v>
      </c>
      <c r="C26" s="113"/>
      <c r="D26" s="137">
        <v>484000</v>
      </c>
      <c r="E26" s="137">
        <v>484000</v>
      </c>
      <c r="F26" s="137">
        <v>248190</v>
      </c>
      <c r="G26" s="88">
        <v>244624</v>
      </c>
      <c r="H26" s="88">
        <f t="shared" ref="H26:H28" si="18">G26-I26</f>
        <v>38982</v>
      </c>
      <c r="I26" s="145">
        <v>205642</v>
      </c>
      <c r="J26" s="59"/>
      <c r="K26" s="59"/>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row>
    <row r="27" spans="1:247" s="60" customFormat="1">
      <c r="A27" s="63" t="s">
        <v>251</v>
      </c>
      <c r="B27" s="64" t="s">
        <v>252</v>
      </c>
      <c r="C27" s="113"/>
      <c r="D27" s="137">
        <v>149000</v>
      </c>
      <c r="E27" s="137">
        <v>149000</v>
      </c>
      <c r="F27" s="137">
        <v>82400</v>
      </c>
      <c r="G27" s="88">
        <v>82214</v>
      </c>
      <c r="H27" s="88">
        <f t="shared" si="18"/>
        <v>13518</v>
      </c>
      <c r="I27" s="145">
        <v>68696</v>
      </c>
      <c r="J27" s="59"/>
      <c r="K27" s="59"/>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row>
    <row r="28" spans="1:247" s="60" customFormat="1" ht="16.5" customHeight="1">
      <c r="A28" s="63" t="s">
        <v>253</v>
      </c>
      <c r="B28" s="66" t="s">
        <v>254</v>
      </c>
      <c r="C28" s="113"/>
      <c r="D28" s="137">
        <v>13000</v>
      </c>
      <c r="E28" s="137">
        <v>13000</v>
      </c>
      <c r="F28" s="137">
        <v>7700</v>
      </c>
      <c r="G28" s="88">
        <v>6956</v>
      </c>
      <c r="H28" s="88">
        <f t="shared" si="18"/>
        <v>1036</v>
      </c>
      <c r="I28" s="145">
        <v>5920</v>
      </c>
      <c r="J28" s="59"/>
      <c r="K28" s="59"/>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row>
    <row r="29" spans="1:247" s="60" customFormat="1" ht="16.5" customHeight="1">
      <c r="A29" s="63" t="s">
        <v>255</v>
      </c>
      <c r="B29" s="66" t="s">
        <v>256</v>
      </c>
      <c r="C29" s="113"/>
      <c r="D29" s="137">
        <v>1000</v>
      </c>
      <c r="E29" s="137">
        <v>1000</v>
      </c>
      <c r="F29" s="137">
        <v>500</v>
      </c>
      <c r="G29" s="88"/>
      <c r="H29" s="88"/>
      <c r="I29" s="145"/>
      <c r="J29" s="59"/>
      <c r="K29" s="59"/>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row>
    <row r="30" spans="1:247" ht="16.5" customHeight="1">
      <c r="A30" s="63" t="s">
        <v>257</v>
      </c>
      <c r="B30" s="66" t="s">
        <v>258</v>
      </c>
      <c r="C30" s="113"/>
      <c r="D30" s="137"/>
      <c r="E30" s="137"/>
      <c r="F30" s="137"/>
      <c r="G30" s="88"/>
      <c r="H30" s="88"/>
      <c r="I30" s="145"/>
      <c r="J30" s="59"/>
      <c r="K30" s="59"/>
    </row>
    <row r="31" spans="1:247" ht="16.5" customHeight="1">
      <c r="A31" s="63" t="s">
        <v>259</v>
      </c>
      <c r="B31" s="66" t="s">
        <v>260</v>
      </c>
      <c r="C31" s="113"/>
      <c r="D31" s="137">
        <v>164000</v>
      </c>
      <c r="E31" s="137">
        <v>164000</v>
      </c>
      <c r="F31" s="137">
        <v>87600</v>
      </c>
      <c r="G31" s="88">
        <v>82944</v>
      </c>
      <c r="H31" s="88">
        <f t="shared" ref="H31:H33" si="19">G31-I31</f>
        <v>13294</v>
      </c>
      <c r="I31" s="145">
        <v>69650</v>
      </c>
      <c r="J31" s="59"/>
      <c r="K31" s="59"/>
    </row>
    <row r="32" spans="1:247" ht="16.5" customHeight="1">
      <c r="A32" s="63" t="s">
        <v>261</v>
      </c>
      <c r="B32" s="66" t="s">
        <v>262</v>
      </c>
      <c r="C32" s="113"/>
      <c r="D32" s="137">
        <v>111000</v>
      </c>
      <c r="E32" s="137">
        <v>111000</v>
      </c>
      <c r="F32" s="137">
        <v>64100</v>
      </c>
      <c r="G32" s="88">
        <v>53447</v>
      </c>
      <c r="H32" s="88">
        <f t="shared" si="19"/>
        <v>13274</v>
      </c>
      <c r="I32" s="145">
        <v>40173</v>
      </c>
      <c r="J32" s="59"/>
      <c r="K32" s="59"/>
    </row>
    <row r="33" spans="1:247" ht="16.5" customHeight="1">
      <c r="A33" s="63"/>
      <c r="B33" s="66" t="s">
        <v>263</v>
      </c>
      <c r="C33" s="113"/>
      <c r="D33" s="137">
        <v>11000</v>
      </c>
      <c r="E33" s="137">
        <v>11000</v>
      </c>
      <c r="F33" s="137">
        <v>11000</v>
      </c>
      <c r="G33" s="88">
        <v>8733</v>
      </c>
      <c r="H33" s="88">
        <f t="shared" si="19"/>
        <v>0</v>
      </c>
      <c r="I33" s="145">
        <v>8733</v>
      </c>
      <c r="J33" s="59"/>
      <c r="K33" s="59"/>
    </row>
    <row r="34" spans="1:247" ht="16.5" customHeight="1">
      <c r="A34" s="63" t="s">
        <v>264</v>
      </c>
      <c r="B34" s="61" t="s">
        <v>265</v>
      </c>
      <c r="C34" s="113">
        <f t="shared" ref="C34:H34" si="20">C35</f>
        <v>0</v>
      </c>
      <c r="D34" s="113">
        <f t="shared" si="20"/>
        <v>64000</v>
      </c>
      <c r="E34" s="113">
        <f t="shared" si="20"/>
        <v>64000</v>
      </c>
      <c r="F34" s="136">
        <f t="shared" si="20"/>
        <v>64000</v>
      </c>
      <c r="G34" s="113">
        <f t="shared" si="20"/>
        <v>63800</v>
      </c>
      <c r="H34" s="113">
        <f t="shared" si="20"/>
        <v>0</v>
      </c>
      <c r="I34" s="59"/>
      <c r="J34" s="59"/>
      <c r="K34" s="59"/>
    </row>
    <row r="35" spans="1:247" ht="16.5" customHeight="1">
      <c r="A35" s="63" t="s">
        <v>266</v>
      </c>
      <c r="B35" s="66" t="s">
        <v>267</v>
      </c>
      <c r="C35" s="113"/>
      <c r="D35" s="137">
        <v>64000</v>
      </c>
      <c r="E35" s="137">
        <v>64000</v>
      </c>
      <c r="F35" s="137">
        <v>64000</v>
      </c>
      <c r="G35" s="88">
        <v>63800</v>
      </c>
      <c r="H35" s="88">
        <f>G35-I35</f>
        <v>0</v>
      </c>
      <c r="I35" s="146">
        <v>63800</v>
      </c>
      <c r="J35" s="59"/>
      <c r="K35" s="59"/>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row>
    <row r="36" spans="1:247" ht="16.5" customHeight="1">
      <c r="A36" s="56" t="s">
        <v>268</v>
      </c>
      <c r="B36" s="61" t="s">
        <v>269</v>
      </c>
      <c r="C36" s="112">
        <f>+C37+C38+C39+C40+C41+C42</f>
        <v>0</v>
      </c>
      <c r="D36" s="112">
        <f t="shared" ref="D36:H36" si="21">+D37+D38+D39+D40+D41+D42</f>
        <v>109600</v>
      </c>
      <c r="E36" s="112">
        <f t="shared" ref="E36:F36" si="22">+E37+E38+E39+E40+E41+E42</f>
        <v>109600</v>
      </c>
      <c r="F36" s="137">
        <f t="shared" si="22"/>
        <v>56150</v>
      </c>
      <c r="G36" s="112">
        <f t="shared" si="21"/>
        <v>54559</v>
      </c>
      <c r="H36" s="112">
        <f t="shared" si="21"/>
        <v>8818</v>
      </c>
      <c r="I36" s="59"/>
      <c r="J36" s="59"/>
      <c r="K36" s="59"/>
      <c r="L36" s="60"/>
    </row>
    <row r="37" spans="1:247" ht="16.5" customHeight="1">
      <c r="A37" s="63" t="s">
        <v>270</v>
      </c>
      <c r="B37" s="66" t="s">
        <v>271</v>
      </c>
      <c r="C37" s="113"/>
      <c r="D37" s="137">
        <v>1550</v>
      </c>
      <c r="E37" s="137">
        <v>1550</v>
      </c>
      <c r="F37" s="137">
        <v>1550</v>
      </c>
      <c r="G37" s="88">
        <v>1096</v>
      </c>
      <c r="H37" s="88">
        <f t="shared" ref="H37:H42" si="23">G37-I37</f>
        <v>0</v>
      </c>
      <c r="I37" s="145">
        <v>1096</v>
      </c>
      <c r="J37" s="59"/>
      <c r="K37" s="59"/>
    </row>
    <row r="38" spans="1:247" ht="16.5" customHeight="1">
      <c r="A38" s="63" t="s">
        <v>272</v>
      </c>
      <c r="B38" s="66" t="s">
        <v>273</v>
      </c>
      <c r="C38" s="113"/>
      <c r="D38" s="137">
        <v>50</v>
      </c>
      <c r="E38" s="137">
        <v>50</v>
      </c>
      <c r="F38" s="137">
        <v>50</v>
      </c>
      <c r="G38" s="88">
        <v>35</v>
      </c>
      <c r="H38" s="88">
        <f t="shared" si="23"/>
        <v>0</v>
      </c>
      <c r="I38" s="145">
        <v>35</v>
      </c>
      <c r="J38" s="59"/>
      <c r="K38" s="59"/>
    </row>
    <row r="39" spans="1:247" s="60" customFormat="1" ht="16.5" customHeight="1">
      <c r="A39" s="63" t="s">
        <v>274</v>
      </c>
      <c r="B39" s="66" t="s">
        <v>275</v>
      </c>
      <c r="C39" s="113"/>
      <c r="D39" s="137">
        <v>500</v>
      </c>
      <c r="E39" s="137">
        <v>500</v>
      </c>
      <c r="F39" s="137">
        <v>500</v>
      </c>
      <c r="G39" s="88">
        <v>361</v>
      </c>
      <c r="H39" s="88">
        <f t="shared" si="23"/>
        <v>0</v>
      </c>
      <c r="I39" s="145">
        <v>361</v>
      </c>
      <c r="J39" s="59"/>
      <c r="K39" s="59"/>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row>
    <row r="40" spans="1:247" ht="16.5" customHeight="1">
      <c r="A40" s="63" t="s">
        <v>276</v>
      </c>
      <c r="B40" s="67" t="s">
        <v>277</v>
      </c>
      <c r="C40" s="113"/>
      <c r="D40" s="137">
        <v>50</v>
      </c>
      <c r="E40" s="137">
        <v>50</v>
      </c>
      <c r="F40" s="137">
        <v>50</v>
      </c>
      <c r="G40" s="88">
        <v>10</v>
      </c>
      <c r="H40" s="88">
        <f t="shared" si="23"/>
        <v>0</v>
      </c>
      <c r="I40" s="145">
        <v>10</v>
      </c>
      <c r="J40" s="59"/>
      <c r="K40" s="59"/>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row>
    <row r="41" spans="1:247" ht="16.5" customHeight="1">
      <c r="A41" s="63" t="s">
        <v>278</v>
      </c>
      <c r="B41" s="67" t="s">
        <v>42</v>
      </c>
      <c r="C41" s="113"/>
      <c r="D41" s="137">
        <v>100</v>
      </c>
      <c r="E41" s="137">
        <v>100</v>
      </c>
      <c r="F41" s="137">
        <v>100</v>
      </c>
      <c r="G41" s="88">
        <v>59</v>
      </c>
      <c r="H41" s="88">
        <f t="shared" si="23"/>
        <v>0</v>
      </c>
      <c r="I41" s="145">
        <v>59</v>
      </c>
      <c r="J41" s="59"/>
      <c r="K41" s="59"/>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row>
    <row r="42" spans="1:247" ht="16.5" customHeight="1">
      <c r="A42" s="63" t="s">
        <v>279</v>
      </c>
      <c r="B42" s="67" t="s">
        <v>280</v>
      </c>
      <c r="C42" s="113"/>
      <c r="D42" s="137">
        <v>107350</v>
      </c>
      <c r="E42" s="137">
        <v>107350</v>
      </c>
      <c r="F42" s="137">
        <v>53900</v>
      </c>
      <c r="G42" s="88">
        <v>52998</v>
      </c>
      <c r="H42" s="88">
        <f t="shared" si="23"/>
        <v>8818</v>
      </c>
      <c r="I42" s="145">
        <v>44180</v>
      </c>
      <c r="J42" s="59"/>
      <c r="K42" s="59"/>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row>
    <row r="43" spans="1:247" ht="16.5" customHeight="1">
      <c r="A43" s="56" t="s">
        <v>281</v>
      </c>
      <c r="B43" s="61" t="s">
        <v>221</v>
      </c>
      <c r="C43" s="112">
        <f t="shared" ref="C43:H43" si="24">+C44+C58+C57+C60+C63+C65+C66+C68+C64+C67</f>
        <v>0</v>
      </c>
      <c r="D43" s="112">
        <f t="shared" si="24"/>
        <v>305203060</v>
      </c>
      <c r="E43" s="112">
        <f t="shared" si="24"/>
        <v>275902500</v>
      </c>
      <c r="F43" s="112">
        <f t="shared" si="24"/>
        <v>167874510</v>
      </c>
      <c r="G43" s="112">
        <f t="shared" si="24"/>
        <v>167563940.82999998</v>
      </c>
      <c r="H43" s="112">
        <f t="shared" si="24"/>
        <v>27321617.15000001</v>
      </c>
      <c r="I43" s="59"/>
      <c r="J43" s="59"/>
      <c r="K43" s="59"/>
      <c r="L43" s="60"/>
    </row>
    <row r="44" spans="1:247" ht="16.5" customHeight="1">
      <c r="A44" s="56" t="s">
        <v>282</v>
      </c>
      <c r="B44" s="61" t="s">
        <v>283</v>
      </c>
      <c r="C44" s="112">
        <f t="shared" ref="C44:H44" si="25">+C45+C46+C47+C48+C49+C50+C51+C52+C54</f>
        <v>0</v>
      </c>
      <c r="D44" s="112">
        <f t="shared" si="25"/>
        <v>305109220</v>
      </c>
      <c r="E44" s="112">
        <f t="shared" si="25"/>
        <v>275808660</v>
      </c>
      <c r="F44" s="112">
        <f t="shared" si="25"/>
        <v>167799340</v>
      </c>
      <c r="G44" s="112">
        <f t="shared" si="25"/>
        <v>167525679.42999998</v>
      </c>
      <c r="H44" s="112">
        <f t="shared" si="25"/>
        <v>27318510.15000001</v>
      </c>
      <c r="I44" s="59"/>
      <c r="J44" s="59"/>
      <c r="K44" s="59"/>
    </row>
    <row r="45" spans="1:247" s="60" customFormat="1" ht="16.5" customHeight="1">
      <c r="A45" s="63" t="s">
        <v>284</v>
      </c>
      <c r="B45" s="66" t="s">
        <v>285</v>
      </c>
      <c r="C45" s="113"/>
      <c r="D45" s="137">
        <v>33000</v>
      </c>
      <c r="E45" s="137">
        <v>33000</v>
      </c>
      <c r="F45" s="111">
        <v>13000</v>
      </c>
      <c r="G45" s="88">
        <v>12869.26</v>
      </c>
      <c r="H45" s="88">
        <f t="shared" ref="H45:H48" si="26">G45-I45</f>
        <v>0</v>
      </c>
      <c r="I45" s="145">
        <v>12869.26</v>
      </c>
      <c r="J45" s="59"/>
      <c r="K45" s="59"/>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row>
    <row r="46" spans="1:247" s="60" customFormat="1" ht="16.5" customHeight="1">
      <c r="A46" s="63" t="s">
        <v>286</v>
      </c>
      <c r="B46" s="66" t="s">
        <v>287</v>
      </c>
      <c r="C46" s="113"/>
      <c r="D46" s="137">
        <v>24830</v>
      </c>
      <c r="E46" s="137">
        <v>24830</v>
      </c>
      <c r="F46" s="111">
        <v>6500</v>
      </c>
      <c r="G46" s="88">
        <v>3998.66</v>
      </c>
      <c r="H46" s="88">
        <f t="shared" si="26"/>
        <v>0</v>
      </c>
      <c r="I46" s="145">
        <v>3998.66</v>
      </c>
      <c r="J46" s="59"/>
      <c r="K46" s="59"/>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row>
    <row r="47" spans="1:247" ht="16.5" customHeight="1">
      <c r="A47" s="63" t="s">
        <v>288</v>
      </c>
      <c r="B47" s="66" t="s">
        <v>289</v>
      </c>
      <c r="C47" s="113"/>
      <c r="D47" s="137">
        <v>179000</v>
      </c>
      <c r="E47" s="137">
        <v>179000</v>
      </c>
      <c r="F47" s="111">
        <v>90000</v>
      </c>
      <c r="G47" s="88">
        <v>68969.259999999995</v>
      </c>
      <c r="H47" s="88">
        <f t="shared" si="26"/>
        <v>1929.5599999999977</v>
      </c>
      <c r="I47" s="145">
        <v>67039.7</v>
      </c>
      <c r="J47" s="59"/>
      <c r="K47" s="59"/>
    </row>
    <row r="48" spans="1:247" ht="16.5" customHeight="1">
      <c r="A48" s="63" t="s">
        <v>290</v>
      </c>
      <c r="B48" s="66" t="s">
        <v>291</v>
      </c>
      <c r="C48" s="113"/>
      <c r="D48" s="137">
        <v>8000</v>
      </c>
      <c r="E48" s="137">
        <v>8000</v>
      </c>
      <c r="F48" s="111">
        <v>5500</v>
      </c>
      <c r="G48" s="88">
        <v>3997.16</v>
      </c>
      <c r="H48" s="88">
        <f t="shared" si="26"/>
        <v>728.23999999999978</v>
      </c>
      <c r="I48" s="145">
        <v>3268.92</v>
      </c>
      <c r="J48" s="59"/>
      <c r="K48" s="59"/>
    </row>
    <row r="49" spans="1:247" ht="16.5" customHeight="1">
      <c r="A49" s="63" t="s">
        <v>292</v>
      </c>
      <c r="B49" s="66" t="s">
        <v>293</v>
      </c>
      <c r="C49" s="113"/>
      <c r="D49" s="137">
        <v>9000</v>
      </c>
      <c r="E49" s="137">
        <v>9000</v>
      </c>
      <c r="F49" s="111"/>
      <c r="G49" s="88"/>
      <c r="H49" s="88"/>
      <c r="I49" s="145"/>
      <c r="J49" s="59"/>
      <c r="K49" s="59"/>
    </row>
    <row r="50" spans="1:247" ht="16.5" customHeight="1">
      <c r="A50" s="63" t="s">
        <v>294</v>
      </c>
      <c r="B50" s="66" t="s">
        <v>295</v>
      </c>
      <c r="C50" s="113"/>
      <c r="D50" s="137">
        <v>5000</v>
      </c>
      <c r="E50" s="137">
        <v>5000</v>
      </c>
      <c r="F50" s="111"/>
      <c r="G50" s="88"/>
      <c r="H50" s="88"/>
      <c r="I50" s="145"/>
      <c r="J50" s="59"/>
      <c r="K50" s="59"/>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row>
    <row r="51" spans="1:247" ht="16.5" customHeight="1">
      <c r="A51" s="63" t="s">
        <v>296</v>
      </c>
      <c r="B51" s="66" t="s">
        <v>297</v>
      </c>
      <c r="C51" s="113"/>
      <c r="D51" s="137">
        <v>48000</v>
      </c>
      <c r="E51" s="137">
        <v>48000</v>
      </c>
      <c r="F51" s="111">
        <v>26500</v>
      </c>
      <c r="G51" s="88">
        <v>25784.18</v>
      </c>
      <c r="H51" s="88">
        <f>G51-I51</f>
        <v>4387.4000000000015</v>
      </c>
      <c r="I51" s="145">
        <v>21396.78</v>
      </c>
      <c r="J51" s="59"/>
      <c r="K51" s="59"/>
      <c r="L51" s="60"/>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row>
    <row r="52" spans="1:247" ht="16.5" customHeight="1">
      <c r="A52" s="56" t="s">
        <v>298</v>
      </c>
      <c r="B52" s="61" t="s">
        <v>299</v>
      </c>
      <c r="C52" s="114">
        <f t="shared" ref="C52:H52" si="27">+C53+C88</f>
        <v>0</v>
      </c>
      <c r="D52" s="114">
        <f t="shared" si="27"/>
        <v>304597390</v>
      </c>
      <c r="E52" s="114">
        <f t="shared" si="27"/>
        <v>275296830</v>
      </c>
      <c r="F52" s="114">
        <f t="shared" si="27"/>
        <v>167544840</v>
      </c>
      <c r="G52" s="114">
        <f t="shared" si="27"/>
        <v>167298224.92999998</v>
      </c>
      <c r="H52" s="114">
        <f t="shared" si="27"/>
        <v>27293936.020000011</v>
      </c>
      <c r="I52" s="59"/>
      <c r="J52" s="59"/>
      <c r="K52" s="59"/>
      <c r="L52" s="68"/>
    </row>
    <row r="53" spans="1:247" ht="16.5" customHeight="1">
      <c r="A53" s="69" t="s">
        <v>300</v>
      </c>
      <c r="B53" s="70" t="s">
        <v>301</v>
      </c>
      <c r="C53" s="115"/>
      <c r="D53" s="135">
        <v>15000</v>
      </c>
      <c r="E53" s="135">
        <v>15000</v>
      </c>
      <c r="F53" s="111">
        <v>6000</v>
      </c>
      <c r="G53" s="88">
        <v>2625</v>
      </c>
      <c r="H53" s="88">
        <f t="shared" ref="H53:H54" si="28">G53-I53</f>
        <v>150</v>
      </c>
      <c r="I53" s="145">
        <v>2475</v>
      </c>
      <c r="J53" s="59"/>
      <c r="K53" s="59"/>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row>
    <row r="54" spans="1:247" s="60" customFormat="1" ht="16.5" customHeight="1">
      <c r="A54" s="63" t="s">
        <v>302</v>
      </c>
      <c r="B54" s="66" t="s">
        <v>303</v>
      </c>
      <c r="C54" s="113"/>
      <c r="D54" s="135">
        <v>205000</v>
      </c>
      <c r="E54" s="135">
        <v>205000</v>
      </c>
      <c r="F54" s="111">
        <v>113000</v>
      </c>
      <c r="G54" s="88">
        <v>111835.98</v>
      </c>
      <c r="H54" s="88">
        <f t="shared" si="28"/>
        <v>17528.929999999993</v>
      </c>
      <c r="I54" s="145">
        <v>94307.05</v>
      </c>
      <c r="J54" s="59"/>
      <c r="K54" s="59"/>
    </row>
    <row r="55" spans="1:247" s="68" customFormat="1" ht="16.5" customHeight="1">
      <c r="A55" s="63"/>
      <c r="B55" s="66" t="s">
        <v>304</v>
      </c>
      <c r="C55" s="113"/>
      <c r="D55" s="135"/>
      <c r="E55" s="135"/>
      <c r="F55" s="111"/>
      <c r="G55" s="88"/>
      <c r="H55" s="88"/>
      <c r="I55" s="146"/>
      <c r="J55" s="59"/>
      <c r="K55" s="59"/>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row>
    <row r="56" spans="1:247" ht="16.5" customHeight="1">
      <c r="A56" s="63"/>
      <c r="B56" s="66" t="s">
        <v>305</v>
      </c>
      <c r="C56" s="113"/>
      <c r="D56" s="135">
        <v>48000</v>
      </c>
      <c r="E56" s="135">
        <v>48000</v>
      </c>
      <c r="F56" s="111">
        <v>24000</v>
      </c>
      <c r="G56" s="88">
        <v>22835.98</v>
      </c>
      <c r="H56" s="88">
        <f t="shared" ref="H56:H57" si="29">G56-I56</f>
        <v>3935.3299999999981</v>
      </c>
      <c r="I56" s="145">
        <v>18900.650000000001</v>
      </c>
      <c r="J56" s="59"/>
      <c r="K56" s="59"/>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row>
    <row r="57" spans="1:247" s="60" customFormat="1" ht="16.5" customHeight="1">
      <c r="A57" s="56" t="s">
        <v>306</v>
      </c>
      <c r="B57" s="66" t="s">
        <v>307</v>
      </c>
      <c r="C57" s="113"/>
      <c r="D57" s="135">
        <v>25000</v>
      </c>
      <c r="E57" s="135">
        <v>25000</v>
      </c>
      <c r="F57" s="111">
        <v>25000</v>
      </c>
      <c r="G57" s="88">
        <v>8881.2199999999993</v>
      </c>
      <c r="H57" s="88">
        <f t="shared" si="29"/>
        <v>407</v>
      </c>
      <c r="I57" s="145">
        <v>8474.2199999999993</v>
      </c>
      <c r="J57" s="59"/>
      <c r="K57" s="59"/>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row>
    <row r="58" spans="1:247" s="60" customFormat="1" ht="16.5" customHeight="1">
      <c r="A58" s="56" t="s">
        <v>308</v>
      </c>
      <c r="B58" s="61" t="s">
        <v>309</v>
      </c>
      <c r="C58" s="116">
        <f t="shared" ref="C58:H58" si="30">+C59</f>
        <v>0</v>
      </c>
      <c r="D58" s="144">
        <f t="shared" si="30"/>
        <v>26000</v>
      </c>
      <c r="E58" s="144">
        <f t="shared" si="30"/>
        <v>26000</v>
      </c>
      <c r="F58" s="116">
        <f t="shared" si="30"/>
        <v>26000</v>
      </c>
      <c r="G58" s="116">
        <f t="shared" si="30"/>
        <v>9216.68</v>
      </c>
      <c r="H58" s="116">
        <f t="shared" si="30"/>
        <v>0</v>
      </c>
      <c r="I58" s="59"/>
      <c r="J58" s="59"/>
      <c r="K58" s="59"/>
      <c r="L58" s="43"/>
    </row>
    <row r="59" spans="1:247" s="60" customFormat="1" ht="16.5" customHeight="1">
      <c r="A59" s="63" t="s">
        <v>310</v>
      </c>
      <c r="B59" s="66" t="s">
        <v>311</v>
      </c>
      <c r="C59" s="113"/>
      <c r="D59" s="135">
        <v>26000</v>
      </c>
      <c r="E59" s="135">
        <v>26000</v>
      </c>
      <c r="F59" s="111">
        <v>26000</v>
      </c>
      <c r="G59" s="88">
        <v>9216.68</v>
      </c>
      <c r="H59" s="88">
        <f>G59-I59</f>
        <v>0</v>
      </c>
      <c r="I59" s="145">
        <v>9216.68</v>
      </c>
      <c r="J59" s="59"/>
      <c r="K59" s="59"/>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row>
    <row r="60" spans="1:247" s="60" customFormat="1" ht="16.5" customHeight="1">
      <c r="A60" s="56" t="s">
        <v>312</v>
      </c>
      <c r="B60" s="61" t="s">
        <v>313</v>
      </c>
      <c r="C60" s="112">
        <f t="shared" ref="C60:H60" si="31">+C61+C62</f>
        <v>0</v>
      </c>
      <c r="D60" s="137">
        <f t="shared" si="31"/>
        <v>0</v>
      </c>
      <c r="E60" s="137">
        <f t="shared" ref="E60" si="32">+E61+E62</f>
        <v>0</v>
      </c>
      <c r="F60" s="112">
        <f t="shared" si="31"/>
        <v>0</v>
      </c>
      <c r="G60" s="112">
        <f t="shared" si="31"/>
        <v>0</v>
      </c>
      <c r="H60" s="112">
        <f t="shared" si="31"/>
        <v>0</v>
      </c>
      <c r="I60" s="59"/>
      <c r="J60" s="59"/>
      <c r="K60" s="59"/>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row>
    <row r="61" spans="1:247" ht="16.5" customHeight="1">
      <c r="A61" s="56" t="s">
        <v>314</v>
      </c>
      <c r="B61" s="66" t="s">
        <v>315</v>
      </c>
      <c r="C61" s="113"/>
      <c r="D61" s="135"/>
      <c r="E61" s="135"/>
      <c r="F61" s="111"/>
      <c r="G61" s="88"/>
      <c r="H61" s="88"/>
      <c r="I61" s="59"/>
      <c r="J61" s="59"/>
      <c r="K61" s="59"/>
    </row>
    <row r="62" spans="1:247" s="60" customFormat="1" ht="16.5" customHeight="1">
      <c r="A62" s="56" t="s">
        <v>316</v>
      </c>
      <c r="B62" s="66" t="s">
        <v>317</v>
      </c>
      <c r="C62" s="113"/>
      <c r="D62" s="135"/>
      <c r="E62" s="135"/>
      <c r="F62" s="111"/>
      <c r="G62" s="88"/>
      <c r="H62" s="88"/>
      <c r="I62" s="59"/>
      <c r="J62" s="59"/>
      <c r="K62" s="59"/>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row>
    <row r="63" spans="1:247" ht="16.5" customHeight="1">
      <c r="A63" s="63" t="s">
        <v>318</v>
      </c>
      <c r="B63" s="66" t="s">
        <v>319</v>
      </c>
      <c r="C63" s="113"/>
      <c r="D63" s="135">
        <v>8000</v>
      </c>
      <c r="E63" s="135">
        <v>8000</v>
      </c>
      <c r="F63" s="111">
        <v>8000</v>
      </c>
      <c r="G63" s="88">
        <v>7021</v>
      </c>
      <c r="H63" s="88">
        <f>G63-I63</f>
        <v>0</v>
      </c>
      <c r="I63" s="145">
        <v>7021</v>
      </c>
      <c r="J63" s="59"/>
      <c r="K63" s="59"/>
    </row>
    <row r="64" spans="1:247" ht="16.5" customHeight="1">
      <c r="A64" s="63" t="s">
        <v>320</v>
      </c>
      <c r="B64" s="64" t="s">
        <v>321</v>
      </c>
      <c r="C64" s="113"/>
      <c r="D64" s="135"/>
      <c r="E64" s="135"/>
      <c r="F64" s="111"/>
      <c r="G64" s="88"/>
      <c r="H64" s="88"/>
      <c r="I64" s="146"/>
      <c r="J64" s="59"/>
      <c r="K64" s="59"/>
    </row>
    <row r="65" spans="1:247" ht="16.5" customHeight="1">
      <c r="A65" s="63" t="s">
        <v>322</v>
      </c>
      <c r="B65" s="66" t="s">
        <v>323</v>
      </c>
      <c r="C65" s="113"/>
      <c r="D65" s="135"/>
      <c r="E65" s="135"/>
      <c r="F65" s="111"/>
      <c r="G65" s="88"/>
      <c r="H65" s="88"/>
      <c r="I65" s="146"/>
      <c r="J65" s="59"/>
      <c r="K65" s="59"/>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row>
    <row r="66" spans="1:247" ht="16.5" customHeight="1">
      <c r="A66" s="63" t="s">
        <v>324</v>
      </c>
      <c r="B66" s="66" t="s">
        <v>325</v>
      </c>
      <c r="C66" s="113"/>
      <c r="D66" s="135">
        <v>7000</v>
      </c>
      <c r="E66" s="135">
        <v>7000</v>
      </c>
      <c r="F66" s="111">
        <v>3000</v>
      </c>
      <c r="G66" s="88">
        <v>1000</v>
      </c>
      <c r="H66" s="88">
        <f>G66-I66</f>
        <v>1000</v>
      </c>
      <c r="I66" s="146">
        <v>0</v>
      </c>
      <c r="J66" s="59"/>
      <c r="K66" s="59"/>
      <c r="L66" s="60"/>
    </row>
    <row r="67" spans="1:247" ht="30">
      <c r="A67" s="63" t="s">
        <v>326</v>
      </c>
      <c r="B67" s="66" t="s">
        <v>327</v>
      </c>
      <c r="C67" s="113"/>
      <c r="D67" s="135">
        <v>8840</v>
      </c>
      <c r="E67" s="135">
        <v>8840</v>
      </c>
      <c r="F67" s="111">
        <v>3170</v>
      </c>
      <c r="G67" s="88">
        <v>3162.5</v>
      </c>
      <c r="H67" s="88">
        <f>G67-I67</f>
        <v>0</v>
      </c>
      <c r="I67" s="145">
        <v>3162.5</v>
      </c>
      <c r="J67" s="59"/>
      <c r="K67" s="59"/>
      <c r="L67" s="60"/>
    </row>
    <row r="68" spans="1:247" ht="16.5" customHeight="1">
      <c r="A68" s="56" t="s">
        <v>328</v>
      </c>
      <c r="B68" s="61" t="s">
        <v>329</v>
      </c>
      <c r="C68" s="116">
        <f t="shared" ref="C68:H68" si="33">+C69+C70</f>
        <v>0</v>
      </c>
      <c r="D68" s="144">
        <f t="shared" si="33"/>
        <v>19000</v>
      </c>
      <c r="E68" s="144">
        <f t="shared" ref="E68" si="34">+E69+E70</f>
        <v>19000</v>
      </c>
      <c r="F68" s="116">
        <f t="shared" si="33"/>
        <v>10000</v>
      </c>
      <c r="G68" s="116">
        <f t="shared" si="33"/>
        <v>8980</v>
      </c>
      <c r="H68" s="116">
        <f t="shared" si="33"/>
        <v>1700</v>
      </c>
      <c r="I68" s="59"/>
      <c r="J68" s="59"/>
      <c r="K68" s="59"/>
    </row>
    <row r="69" spans="1:247" ht="16.5" customHeight="1">
      <c r="A69" s="63" t="s">
        <v>330</v>
      </c>
      <c r="B69" s="66" t="s">
        <v>331</v>
      </c>
      <c r="C69" s="113"/>
      <c r="D69" s="135">
        <v>18000</v>
      </c>
      <c r="E69" s="135">
        <v>18000</v>
      </c>
      <c r="F69" s="111">
        <v>9000</v>
      </c>
      <c r="G69" s="88">
        <v>8500</v>
      </c>
      <c r="H69" s="88">
        <f t="shared" ref="H69:H70" si="35">G69-I69</f>
        <v>1700</v>
      </c>
      <c r="I69" s="145">
        <v>6800</v>
      </c>
      <c r="J69" s="59"/>
      <c r="K69" s="59"/>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row>
    <row r="70" spans="1:247" s="60" customFormat="1" ht="16.5" customHeight="1">
      <c r="A70" s="63" t="s">
        <v>332</v>
      </c>
      <c r="B70" s="66" t="s">
        <v>333</v>
      </c>
      <c r="C70" s="113"/>
      <c r="D70" s="135">
        <v>1000</v>
      </c>
      <c r="E70" s="135">
        <v>1000</v>
      </c>
      <c r="F70" s="111">
        <v>1000</v>
      </c>
      <c r="G70" s="138">
        <v>480</v>
      </c>
      <c r="H70" s="88">
        <f t="shared" si="35"/>
        <v>0</v>
      </c>
      <c r="I70" s="147">
        <v>480</v>
      </c>
      <c r="J70" s="59"/>
      <c r="K70" s="59"/>
    </row>
    <row r="71" spans="1:247" ht="16.5" customHeight="1">
      <c r="A71" s="56" t="s">
        <v>334</v>
      </c>
      <c r="B71" s="61" t="s">
        <v>223</v>
      </c>
      <c r="C71" s="111">
        <f>+C72</f>
        <v>0</v>
      </c>
      <c r="D71" s="111">
        <f t="shared" ref="D71:H72" si="36">+D72</f>
        <v>0</v>
      </c>
      <c r="E71" s="111">
        <f t="shared" si="36"/>
        <v>0</v>
      </c>
      <c r="F71" s="111">
        <f t="shared" si="36"/>
        <v>0</v>
      </c>
      <c r="G71" s="111">
        <f t="shared" si="36"/>
        <v>0</v>
      </c>
      <c r="H71" s="111">
        <f t="shared" si="36"/>
        <v>0</v>
      </c>
      <c r="I71" s="59"/>
      <c r="J71" s="59"/>
      <c r="K71" s="59"/>
      <c r="L71" s="60"/>
    </row>
    <row r="72" spans="1:247" ht="16.5" customHeight="1">
      <c r="A72" s="71" t="s">
        <v>335</v>
      </c>
      <c r="B72" s="61" t="s">
        <v>336</v>
      </c>
      <c r="C72" s="111">
        <f>+C73</f>
        <v>0</v>
      </c>
      <c r="D72" s="111">
        <f t="shared" si="36"/>
        <v>0</v>
      </c>
      <c r="E72" s="111">
        <f t="shared" si="36"/>
        <v>0</v>
      </c>
      <c r="F72" s="111">
        <f t="shared" si="36"/>
        <v>0</v>
      </c>
      <c r="G72" s="111">
        <f t="shared" si="36"/>
        <v>0</v>
      </c>
      <c r="H72" s="111">
        <f t="shared" si="36"/>
        <v>0</v>
      </c>
      <c r="I72" s="59"/>
      <c r="J72" s="59"/>
      <c r="K72" s="59"/>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row>
    <row r="73" spans="1:247" s="60" customFormat="1" ht="16.5" customHeight="1">
      <c r="A73" s="71" t="s">
        <v>337</v>
      </c>
      <c r="B73" s="66" t="s">
        <v>338</v>
      </c>
      <c r="C73" s="113"/>
      <c r="D73" s="111"/>
      <c r="E73" s="111"/>
      <c r="F73" s="111"/>
      <c r="G73" s="88"/>
      <c r="H73" s="88"/>
      <c r="I73" s="59"/>
      <c r="J73" s="59"/>
      <c r="K73" s="59"/>
    </row>
    <row r="74" spans="1:247" s="60" customFormat="1" ht="16.5" customHeight="1">
      <c r="A74" s="71" t="s">
        <v>339</v>
      </c>
      <c r="B74" s="72" t="s">
        <v>231</v>
      </c>
      <c r="C74" s="113">
        <f t="shared" ref="C74:H74" si="37">C75+C76</f>
        <v>0</v>
      </c>
      <c r="D74" s="113">
        <f t="shared" si="37"/>
        <v>0</v>
      </c>
      <c r="E74" s="113">
        <f t="shared" si="37"/>
        <v>0</v>
      </c>
      <c r="F74" s="113">
        <f t="shared" si="37"/>
        <v>0</v>
      </c>
      <c r="G74" s="113">
        <f t="shared" si="37"/>
        <v>0</v>
      </c>
      <c r="H74" s="113">
        <f t="shared" si="37"/>
        <v>0</v>
      </c>
      <c r="I74" s="59"/>
      <c r="J74" s="59"/>
      <c r="K74" s="59"/>
    </row>
    <row r="75" spans="1:247" s="60" customFormat="1" ht="16.5" customHeight="1">
      <c r="A75" s="71" t="s">
        <v>340</v>
      </c>
      <c r="B75" s="73" t="s">
        <v>341</v>
      </c>
      <c r="C75" s="113"/>
      <c r="D75" s="111"/>
      <c r="E75" s="111"/>
      <c r="F75" s="111"/>
      <c r="G75" s="88"/>
      <c r="H75" s="88"/>
      <c r="I75" s="59"/>
      <c r="J75" s="59"/>
      <c r="K75" s="59"/>
    </row>
    <row r="76" spans="1:247" ht="16.5" customHeight="1">
      <c r="A76" s="71" t="s">
        <v>342</v>
      </c>
      <c r="B76" s="73" t="s">
        <v>343</v>
      </c>
      <c r="C76" s="113"/>
      <c r="D76" s="111"/>
      <c r="E76" s="111"/>
      <c r="F76" s="111"/>
      <c r="G76" s="88"/>
      <c r="H76" s="88"/>
      <c r="I76" s="59"/>
      <c r="J76" s="59"/>
      <c r="K76" s="59"/>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row>
    <row r="77" spans="1:247" s="60" customFormat="1" ht="16.5" customHeight="1">
      <c r="A77" s="56" t="s">
        <v>344</v>
      </c>
      <c r="B77" s="61" t="s">
        <v>233</v>
      </c>
      <c r="C77" s="112">
        <f t="shared" ref="C77:H77" si="38">+C78</f>
        <v>0</v>
      </c>
      <c r="D77" s="112">
        <f t="shared" si="38"/>
        <v>602000</v>
      </c>
      <c r="E77" s="112">
        <f t="shared" si="38"/>
        <v>602000</v>
      </c>
      <c r="F77" s="112">
        <f t="shared" si="38"/>
        <v>302000</v>
      </c>
      <c r="G77" s="112">
        <f t="shared" si="38"/>
        <v>0</v>
      </c>
      <c r="H77" s="112">
        <f t="shared" si="38"/>
        <v>0</v>
      </c>
      <c r="I77" s="59"/>
      <c r="J77" s="59"/>
      <c r="K77" s="59"/>
    </row>
    <row r="78" spans="1:247" s="60" customFormat="1" ht="16.5" customHeight="1">
      <c r="A78" s="56" t="s">
        <v>345</v>
      </c>
      <c r="B78" s="61" t="s">
        <v>235</v>
      </c>
      <c r="C78" s="112">
        <f t="shared" ref="C78:H78" si="39">+C79+C84</f>
        <v>0</v>
      </c>
      <c r="D78" s="112">
        <f t="shared" si="39"/>
        <v>602000</v>
      </c>
      <c r="E78" s="112">
        <f t="shared" si="39"/>
        <v>602000</v>
      </c>
      <c r="F78" s="112">
        <f t="shared" si="39"/>
        <v>302000</v>
      </c>
      <c r="G78" s="112">
        <f t="shared" si="39"/>
        <v>0</v>
      </c>
      <c r="H78" s="112">
        <f t="shared" si="39"/>
        <v>0</v>
      </c>
      <c r="I78" s="59"/>
      <c r="J78" s="59"/>
      <c r="K78" s="59"/>
    </row>
    <row r="79" spans="1:247" s="60" customFormat="1" ht="16.5" customHeight="1">
      <c r="A79" s="56" t="s">
        <v>346</v>
      </c>
      <c r="B79" s="61" t="s">
        <v>347</v>
      </c>
      <c r="C79" s="112">
        <f t="shared" ref="C79:H79" si="40">+C81+C83+C82+C80</f>
        <v>0</v>
      </c>
      <c r="D79" s="112">
        <f t="shared" si="40"/>
        <v>2000</v>
      </c>
      <c r="E79" s="112">
        <f t="shared" si="40"/>
        <v>2000</v>
      </c>
      <c r="F79" s="112">
        <f t="shared" si="40"/>
        <v>2000</v>
      </c>
      <c r="G79" s="112">
        <f t="shared" si="40"/>
        <v>0</v>
      </c>
      <c r="H79" s="112">
        <f t="shared" si="40"/>
        <v>0</v>
      </c>
      <c r="I79" s="59"/>
      <c r="J79" s="59"/>
      <c r="K79" s="59"/>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c r="IK79" s="43"/>
      <c r="IL79" s="43"/>
      <c r="IM79" s="43"/>
    </row>
    <row r="80" spans="1:247" s="60" customFormat="1" ht="16.5" customHeight="1">
      <c r="A80" s="56" t="s">
        <v>348</v>
      </c>
      <c r="B80" s="64" t="s">
        <v>349</v>
      </c>
      <c r="C80" s="112"/>
      <c r="D80" s="111"/>
      <c r="E80" s="111"/>
      <c r="F80" s="111"/>
      <c r="G80" s="88"/>
      <c r="H80" s="88"/>
      <c r="I80" s="59"/>
      <c r="J80" s="59"/>
      <c r="K80" s="59"/>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c r="IC80" s="43"/>
      <c r="ID80" s="43"/>
      <c r="IE80" s="43"/>
      <c r="IF80" s="43"/>
      <c r="IG80" s="43"/>
      <c r="IH80" s="43"/>
      <c r="II80" s="43"/>
      <c r="IJ80" s="43"/>
      <c r="IK80" s="43"/>
      <c r="IL80" s="43"/>
      <c r="IM80" s="43"/>
    </row>
    <row r="81" spans="1:247" s="60" customFormat="1" ht="16.5" customHeight="1">
      <c r="A81" s="63" t="s">
        <v>350</v>
      </c>
      <c r="B81" s="66" t="s">
        <v>351</v>
      </c>
      <c r="C81" s="113"/>
      <c r="D81" s="111"/>
      <c r="E81" s="111"/>
      <c r="F81" s="111"/>
      <c r="G81" s="88"/>
      <c r="H81" s="88"/>
      <c r="I81" s="59"/>
      <c r="J81" s="59"/>
      <c r="K81" s="59"/>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c r="IK81" s="43"/>
      <c r="IL81" s="43"/>
      <c r="IM81" s="43"/>
    </row>
    <row r="82" spans="1:247" s="60" customFormat="1" ht="16.5" customHeight="1">
      <c r="A82" s="63" t="s">
        <v>352</v>
      </c>
      <c r="B82" s="64" t="s">
        <v>353</v>
      </c>
      <c r="C82" s="113"/>
      <c r="D82" s="111"/>
      <c r="E82" s="111"/>
      <c r="F82" s="111"/>
      <c r="G82" s="88"/>
      <c r="H82" s="88"/>
      <c r="I82" s="59"/>
      <c r="J82" s="59"/>
      <c r="K82" s="59"/>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43"/>
      <c r="IK82" s="43"/>
      <c r="IL82" s="43"/>
      <c r="IM82" s="43"/>
    </row>
    <row r="83" spans="1:247" ht="16.5" customHeight="1">
      <c r="A83" s="63" t="s">
        <v>354</v>
      </c>
      <c r="B83" s="66" t="s">
        <v>355</v>
      </c>
      <c r="C83" s="113"/>
      <c r="D83" s="111">
        <v>2000</v>
      </c>
      <c r="E83" s="111">
        <v>2000</v>
      </c>
      <c r="F83" s="111">
        <v>2000</v>
      </c>
      <c r="G83" s="88"/>
      <c r="H83" s="88"/>
      <c r="I83" s="59"/>
      <c r="J83" s="59"/>
      <c r="K83" s="59"/>
    </row>
    <row r="84" spans="1:247" ht="16.5" customHeight="1">
      <c r="A84" s="74" t="s">
        <v>356</v>
      </c>
      <c r="B84" s="64" t="s">
        <v>357</v>
      </c>
      <c r="C84" s="113"/>
      <c r="D84" s="111">
        <v>600000</v>
      </c>
      <c r="E84" s="111">
        <v>600000</v>
      </c>
      <c r="F84" s="111">
        <v>300000</v>
      </c>
      <c r="G84" s="88"/>
      <c r="H84" s="88"/>
      <c r="I84" s="59"/>
      <c r="J84" s="59"/>
      <c r="K84" s="59"/>
    </row>
    <row r="85" spans="1:247" ht="16.5" customHeight="1">
      <c r="A85" s="63" t="s">
        <v>243</v>
      </c>
      <c r="B85" s="66" t="s">
        <v>358</v>
      </c>
      <c r="C85" s="113"/>
      <c r="D85" s="111"/>
      <c r="E85" s="111"/>
      <c r="F85" s="111"/>
      <c r="G85" s="88"/>
      <c r="H85" s="88"/>
      <c r="I85" s="59"/>
      <c r="J85" s="59"/>
      <c r="K85" s="59"/>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row>
    <row r="86" spans="1:247" ht="16.5" customHeight="1">
      <c r="A86" s="63" t="s">
        <v>359</v>
      </c>
      <c r="B86" s="66" t="s">
        <v>360</v>
      </c>
      <c r="C86" s="111">
        <f>C43-C88+C9+C11+C12+C14+C15+C16-C85</f>
        <v>0</v>
      </c>
      <c r="D86" s="111">
        <f t="shared" ref="D86:H86" si="41">D43-D88+D9+D11+D12+D14+D15+D16-D85</f>
        <v>117913140</v>
      </c>
      <c r="E86" s="111">
        <f t="shared" si="41"/>
        <v>117913140</v>
      </c>
      <c r="F86" s="111">
        <f t="shared" si="41"/>
        <v>70311230</v>
      </c>
      <c r="G86" s="111">
        <f t="shared" si="41"/>
        <v>63040696.900000006</v>
      </c>
      <c r="H86" s="111">
        <f t="shared" si="41"/>
        <v>11013929.129999999</v>
      </c>
      <c r="I86" s="59"/>
      <c r="J86" s="59"/>
      <c r="K86" s="59"/>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row>
    <row r="87" spans="1:247" ht="16.5" customHeight="1">
      <c r="A87" s="63"/>
      <c r="B87" s="66" t="s">
        <v>361</v>
      </c>
      <c r="C87" s="111"/>
      <c r="D87" s="111"/>
      <c r="E87" s="111"/>
      <c r="F87" s="111"/>
      <c r="G87" s="139">
        <v>-21349</v>
      </c>
      <c r="H87" s="88">
        <f>G87-I87</f>
        <v>0</v>
      </c>
      <c r="I87" s="152">
        <v>-21349</v>
      </c>
      <c r="J87" s="59"/>
      <c r="K87" s="59"/>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row>
    <row r="88" spans="1:247" ht="16.5" customHeight="1">
      <c r="A88" s="63" t="s">
        <v>362</v>
      </c>
      <c r="B88" s="61" t="s">
        <v>363</v>
      </c>
      <c r="C88" s="117">
        <f>+C89+C180+C219+C223+C248+C250</f>
        <v>0</v>
      </c>
      <c r="D88" s="117">
        <f t="shared" ref="D88:H88" si="42">+D89+D180+D219+D223+D248+D250</f>
        <v>304582390</v>
      </c>
      <c r="E88" s="117">
        <f t="shared" si="42"/>
        <v>275281830</v>
      </c>
      <c r="F88" s="117">
        <f t="shared" si="42"/>
        <v>167538840</v>
      </c>
      <c r="G88" s="117">
        <f t="shared" si="42"/>
        <v>167295599.92999998</v>
      </c>
      <c r="H88" s="117">
        <f t="shared" si="42"/>
        <v>27293786.020000011</v>
      </c>
      <c r="I88" s="59"/>
      <c r="J88" s="59"/>
      <c r="K88" s="59"/>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row>
    <row r="89" spans="1:247" s="68" customFormat="1" ht="16.5" customHeight="1">
      <c r="A89" s="56" t="s">
        <v>364</v>
      </c>
      <c r="B89" s="61" t="s">
        <v>365</v>
      </c>
      <c r="C89" s="112">
        <f>+C90+C106+C142+C172+C176</f>
        <v>0</v>
      </c>
      <c r="D89" s="112">
        <f t="shared" ref="D89:H89" si="43">+D90+D106+D142+D172+D176</f>
        <v>106660850</v>
      </c>
      <c r="E89" s="112">
        <f t="shared" si="43"/>
        <v>108230980</v>
      </c>
      <c r="F89" s="112">
        <f t="shared" si="43"/>
        <v>82700720</v>
      </c>
      <c r="G89" s="112">
        <f t="shared" si="43"/>
        <v>82672275.149999991</v>
      </c>
      <c r="H89" s="112">
        <f t="shared" si="43"/>
        <v>10728201.960000003</v>
      </c>
      <c r="I89" s="59"/>
      <c r="J89" s="59"/>
      <c r="K89" s="59"/>
    </row>
    <row r="90" spans="1:247" s="68" customFormat="1" ht="16.5" customHeight="1">
      <c r="A90" s="63" t="s">
        <v>366</v>
      </c>
      <c r="B90" s="61" t="s">
        <v>367</v>
      </c>
      <c r="C90" s="111">
        <f t="shared" ref="C90:H90" si="44">+C91+C103+C104+C94+C97+C92+C93</f>
        <v>0</v>
      </c>
      <c r="D90" s="111">
        <f t="shared" si="44"/>
        <v>53312170</v>
      </c>
      <c r="E90" s="111">
        <f t="shared" si="44"/>
        <v>53985420</v>
      </c>
      <c r="F90" s="111">
        <f t="shared" si="44"/>
        <v>38279420</v>
      </c>
      <c r="G90" s="111">
        <f t="shared" si="44"/>
        <v>38255160.409999996</v>
      </c>
      <c r="H90" s="111">
        <f t="shared" si="44"/>
        <v>3812755.4300000011</v>
      </c>
      <c r="I90" s="59"/>
      <c r="J90" s="59"/>
      <c r="K90" s="59"/>
    </row>
    <row r="91" spans="1:247" s="68" customFormat="1" ht="16.5" customHeight="1">
      <c r="A91" s="63"/>
      <c r="B91" s="64" t="s">
        <v>368</v>
      </c>
      <c r="C91" s="113"/>
      <c r="D91" s="111">
        <v>47672000</v>
      </c>
      <c r="E91" s="111">
        <v>48107000</v>
      </c>
      <c r="F91" s="111">
        <v>33539000</v>
      </c>
      <c r="G91" s="88">
        <v>33539000</v>
      </c>
      <c r="H91" s="88">
        <f>G91-I91</f>
        <v>3015271.7100000009</v>
      </c>
      <c r="I91" s="145">
        <v>30523728.289999999</v>
      </c>
      <c r="J91" s="59"/>
      <c r="K91" s="59"/>
    </row>
    <row r="92" spans="1:247" s="68" customFormat="1" ht="45">
      <c r="A92" s="63"/>
      <c r="B92" s="64" t="s">
        <v>369</v>
      </c>
      <c r="C92" s="113"/>
      <c r="D92" s="111"/>
      <c r="E92" s="111"/>
      <c r="F92" s="111"/>
      <c r="G92" s="88"/>
      <c r="H92" s="88"/>
      <c r="I92" s="59"/>
      <c r="J92" s="59"/>
      <c r="K92" s="59"/>
    </row>
    <row r="93" spans="1:247" s="68" customFormat="1" ht="60">
      <c r="A93" s="63"/>
      <c r="B93" s="64" t="s">
        <v>370</v>
      </c>
      <c r="C93" s="113"/>
      <c r="D93" s="111"/>
      <c r="E93" s="111"/>
      <c r="F93" s="111"/>
      <c r="G93" s="88"/>
      <c r="H93" s="88"/>
      <c r="I93" s="59"/>
      <c r="J93" s="59"/>
      <c r="K93" s="59"/>
    </row>
    <row r="94" spans="1:247" s="68" customFormat="1" ht="16.5" customHeight="1">
      <c r="A94" s="63"/>
      <c r="B94" s="64" t="s">
        <v>371</v>
      </c>
      <c r="C94" s="113">
        <f t="shared" ref="C94:H94" si="45">C95+C96</f>
        <v>0</v>
      </c>
      <c r="D94" s="113">
        <f t="shared" si="45"/>
        <v>0</v>
      </c>
      <c r="E94" s="113">
        <f t="shared" si="45"/>
        <v>0</v>
      </c>
      <c r="F94" s="113">
        <f t="shared" si="45"/>
        <v>0</v>
      </c>
      <c r="G94" s="113">
        <f t="shared" si="45"/>
        <v>0</v>
      </c>
      <c r="H94" s="113">
        <f t="shared" si="45"/>
        <v>0</v>
      </c>
      <c r="I94" s="59"/>
      <c r="J94" s="59"/>
      <c r="K94" s="59"/>
    </row>
    <row r="95" spans="1:247" s="68" customFormat="1" ht="16.5" customHeight="1">
      <c r="A95" s="63"/>
      <c r="B95" s="64" t="s">
        <v>372</v>
      </c>
      <c r="C95" s="113"/>
      <c r="D95" s="111"/>
      <c r="E95" s="111"/>
      <c r="F95" s="111"/>
      <c r="G95" s="88"/>
      <c r="H95" s="88"/>
      <c r="I95" s="59"/>
      <c r="J95" s="59"/>
      <c r="K95" s="59"/>
    </row>
    <row r="96" spans="1:247" s="68" customFormat="1" ht="60">
      <c r="A96" s="63"/>
      <c r="B96" s="64" t="s">
        <v>370</v>
      </c>
      <c r="C96" s="113"/>
      <c r="D96" s="111"/>
      <c r="E96" s="111"/>
      <c r="F96" s="111"/>
      <c r="G96" s="88"/>
      <c r="H96" s="88"/>
      <c r="I96" s="59"/>
      <c r="J96" s="59"/>
      <c r="K96" s="59"/>
    </row>
    <row r="97" spans="1:248" s="68" customFormat="1" ht="16.5" customHeight="1">
      <c r="A97" s="63"/>
      <c r="B97" s="75" t="s">
        <v>373</v>
      </c>
      <c r="C97" s="113">
        <f t="shared" ref="C97:G97" si="46">C98+C101+C102</f>
        <v>0</v>
      </c>
      <c r="D97" s="113">
        <f t="shared" si="46"/>
        <v>4870170</v>
      </c>
      <c r="E97" s="113">
        <f t="shared" si="46"/>
        <v>5111420</v>
      </c>
      <c r="F97" s="113">
        <f t="shared" si="46"/>
        <v>4318420</v>
      </c>
      <c r="G97" s="113">
        <f t="shared" si="46"/>
        <v>4312720.9799999995</v>
      </c>
      <c r="H97" s="113">
        <f t="shared" ref="H97" si="47">H98+H101+H102</f>
        <v>728605.7300000001</v>
      </c>
      <c r="I97" s="59"/>
      <c r="J97" s="59"/>
      <c r="K97" s="59"/>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row>
    <row r="98" spans="1:248" s="68" customFormat="1" ht="30">
      <c r="A98" s="63"/>
      <c r="B98" s="64" t="s">
        <v>374</v>
      </c>
      <c r="C98" s="113">
        <f t="shared" ref="C98:G98" si="48">C99+C100</f>
        <v>0</v>
      </c>
      <c r="D98" s="113">
        <f t="shared" si="48"/>
        <v>4563860</v>
      </c>
      <c r="E98" s="113">
        <f t="shared" si="48"/>
        <v>4789770</v>
      </c>
      <c r="F98" s="113">
        <f t="shared" si="48"/>
        <v>4099770</v>
      </c>
      <c r="G98" s="113">
        <f t="shared" si="48"/>
        <v>4099768.59</v>
      </c>
      <c r="H98" s="113">
        <f t="shared" ref="H98" si="49">H99+H100</f>
        <v>694070.56</v>
      </c>
      <c r="I98" s="59"/>
      <c r="J98" s="59"/>
      <c r="K98" s="59"/>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c r="IC98" s="43"/>
      <c r="ID98" s="43"/>
      <c r="IE98" s="43"/>
      <c r="IF98" s="43"/>
      <c r="IG98" s="43"/>
      <c r="IH98" s="43"/>
      <c r="II98" s="43"/>
      <c r="IJ98" s="43"/>
      <c r="IK98" s="43"/>
      <c r="IL98" s="43"/>
      <c r="IM98" s="43"/>
    </row>
    <row r="99" spans="1:248">
      <c r="A99" s="63"/>
      <c r="B99" s="64" t="s">
        <v>372</v>
      </c>
      <c r="C99" s="113"/>
      <c r="D99" s="111">
        <v>4563860</v>
      </c>
      <c r="E99" s="111">
        <v>4789770</v>
      </c>
      <c r="F99" s="111">
        <v>4099770</v>
      </c>
      <c r="G99" s="88">
        <v>4099768.59</v>
      </c>
      <c r="H99" s="88">
        <f>G99-I99</f>
        <v>694070.56</v>
      </c>
      <c r="I99" s="145">
        <v>3405698.03</v>
      </c>
      <c r="J99" s="59"/>
      <c r="K99" s="59"/>
      <c r="L99" s="68"/>
      <c r="IN99" s="68"/>
    </row>
    <row r="100" spans="1:248" ht="60">
      <c r="A100" s="63"/>
      <c r="B100" s="64" t="s">
        <v>370</v>
      </c>
      <c r="C100" s="113"/>
      <c r="D100" s="111"/>
      <c r="E100" s="111"/>
      <c r="F100" s="111"/>
      <c r="G100" s="88"/>
      <c r="H100" s="88"/>
      <c r="I100" s="146"/>
      <c r="J100" s="59"/>
      <c r="K100" s="59"/>
      <c r="L100" s="68"/>
      <c r="IN100" s="68"/>
    </row>
    <row r="101" spans="1:248" ht="60">
      <c r="A101" s="63"/>
      <c r="B101" s="64" t="s">
        <v>375</v>
      </c>
      <c r="C101" s="113"/>
      <c r="D101" s="111">
        <v>153620</v>
      </c>
      <c r="E101" s="111">
        <v>158650</v>
      </c>
      <c r="F101" s="111">
        <v>120650</v>
      </c>
      <c r="G101" s="88">
        <v>120642.39</v>
      </c>
      <c r="H101" s="88">
        <f t="shared" ref="H101:H105" si="50">G101-I101</f>
        <v>21523.009999999995</v>
      </c>
      <c r="I101" s="145">
        <v>99119.38</v>
      </c>
      <c r="J101" s="59"/>
      <c r="K101" s="59"/>
      <c r="L101" s="68"/>
      <c r="IN101" s="68"/>
    </row>
    <row r="102" spans="1:248" ht="45">
      <c r="A102" s="63"/>
      <c r="B102" s="64" t="s">
        <v>376</v>
      </c>
      <c r="C102" s="113"/>
      <c r="D102" s="111">
        <v>152690</v>
      </c>
      <c r="E102" s="111">
        <v>163000</v>
      </c>
      <c r="F102" s="111">
        <v>98000</v>
      </c>
      <c r="G102" s="88">
        <v>92310</v>
      </c>
      <c r="H102" s="88">
        <f t="shared" si="50"/>
        <v>13012.160000000003</v>
      </c>
      <c r="I102" s="145">
        <v>79297.84</v>
      </c>
      <c r="J102" s="59"/>
      <c r="K102" s="59"/>
      <c r="L102" s="68"/>
      <c r="IN102" s="68"/>
    </row>
    <row r="103" spans="1:248" s="60" customFormat="1" ht="16.5" customHeight="1">
      <c r="A103" s="63"/>
      <c r="B103" s="64" t="s">
        <v>377</v>
      </c>
      <c r="C103" s="113"/>
      <c r="D103" s="111">
        <v>7000</v>
      </c>
      <c r="E103" s="111">
        <v>7000</v>
      </c>
      <c r="F103" s="111">
        <v>4000</v>
      </c>
      <c r="G103" s="88">
        <v>3417.22</v>
      </c>
      <c r="H103" s="88">
        <f t="shared" si="50"/>
        <v>0</v>
      </c>
      <c r="I103" s="145">
        <v>3417.22</v>
      </c>
      <c r="J103" s="59"/>
      <c r="K103" s="59"/>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c r="FW103" s="43"/>
      <c r="FX103" s="43"/>
      <c r="FY103" s="43"/>
      <c r="FZ103" s="43"/>
      <c r="GA103" s="43"/>
      <c r="GB103" s="43"/>
      <c r="GC103" s="43"/>
      <c r="GD103" s="43"/>
      <c r="GE103" s="43"/>
      <c r="GF103" s="43"/>
      <c r="GG103" s="43"/>
      <c r="GH103" s="43"/>
      <c r="GI103" s="43"/>
      <c r="GJ103" s="43"/>
      <c r="GK103" s="43"/>
      <c r="GL103" s="43"/>
      <c r="GM103" s="43"/>
      <c r="GN103" s="43"/>
      <c r="GO103" s="43"/>
      <c r="GP103" s="43"/>
      <c r="GQ103" s="43"/>
      <c r="GR103" s="43"/>
      <c r="GS103" s="43"/>
      <c r="GT103" s="43"/>
      <c r="GU103" s="43"/>
      <c r="GV103" s="43"/>
      <c r="GW103" s="43"/>
      <c r="GX103" s="43"/>
      <c r="GY103" s="43"/>
      <c r="GZ103" s="43"/>
      <c r="HA103" s="43"/>
      <c r="HB103" s="43"/>
      <c r="HC103" s="43"/>
      <c r="HD103" s="43"/>
      <c r="HE103" s="43"/>
      <c r="HF103" s="43"/>
      <c r="HG103" s="43"/>
      <c r="HH103" s="43"/>
      <c r="HI103" s="43"/>
      <c r="HJ103" s="43"/>
      <c r="HK103" s="43"/>
      <c r="HL103" s="43"/>
      <c r="HM103" s="43"/>
      <c r="HN103" s="43"/>
      <c r="HO103" s="43"/>
      <c r="HP103" s="43"/>
      <c r="HQ103" s="43"/>
      <c r="HR103" s="43"/>
      <c r="HS103" s="43"/>
      <c r="HT103" s="43"/>
      <c r="HU103" s="43"/>
      <c r="HV103" s="43"/>
      <c r="HW103" s="43"/>
      <c r="HX103" s="43"/>
      <c r="HY103" s="43"/>
      <c r="HZ103" s="43"/>
      <c r="IA103" s="43"/>
      <c r="IB103" s="43"/>
      <c r="IC103" s="43"/>
      <c r="ID103" s="43"/>
      <c r="IE103" s="43"/>
      <c r="IF103" s="43"/>
      <c r="IG103" s="43"/>
      <c r="IH103" s="43"/>
      <c r="II103" s="43"/>
      <c r="IJ103" s="43"/>
      <c r="IK103" s="43"/>
      <c r="IL103" s="43"/>
      <c r="IM103" s="43"/>
      <c r="IN103" s="68"/>
    </row>
    <row r="104" spans="1:248" ht="45">
      <c r="A104" s="63"/>
      <c r="B104" s="64" t="s">
        <v>378</v>
      </c>
      <c r="C104" s="113"/>
      <c r="D104" s="111">
        <v>763000</v>
      </c>
      <c r="E104" s="111">
        <v>760000</v>
      </c>
      <c r="F104" s="111">
        <v>418000</v>
      </c>
      <c r="G104" s="88">
        <v>400022.21</v>
      </c>
      <c r="H104" s="88">
        <f t="shared" si="50"/>
        <v>68877.990000000049</v>
      </c>
      <c r="I104" s="145">
        <v>331144.21999999997</v>
      </c>
      <c r="J104" s="59"/>
      <c r="K104" s="59"/>
      <c r="IN104" s="68"/>
    </row>
    <row r="105" spans="1:248">
      <c r="A105" s="63"/>
      <c r="B105" s="66" t="s">
        <v>361</v>
      </c>
      <c r="C105" s="113"/>
      <c r="D105" s="111"/>
      <c r="E105" s="111"/>
      <c r="F105" s="111"/>
      <c r="G105" s="88">
        <v>-7649.82</v>
      </c>
      <c r="H105" s="88">
        <f t="shared" si="50"/>
        <v>-35.909999999999854</v>
      </c>
      <c r="I105" s="145">
        <v>-7613.91</v>
      </c>
      <c r="J105" s="59"/>
      <c r="K105" s="59"/>
    </row>
    <row r="106" spans="1:248" ht="30">
      <c r="A106" s="120" t="s">
        <v>379</v>
      </c>
      <c r="B106" s="61" t="s">
        <v>380</v>
      </c>
      <c r="C106" s="113">
        <f t="shared" ref="C106:H106" si="51">C107+C110+C113+C116+C119+C122+C128+C125+C131</f>
        <v>0</v>
      </c>
      <c r="D106" s="113">
        <f t="shared" si="51"/>
        <v>33596160</v>
      </c>
      <c r="E106" s="113">
        <f t="shared" si="51"/>
        <v>34403650</v>
      </c>
      <c r="F106" s="113">
        <f t="shared" si="51"/>
        <v>30740430</v>
      </c>
      <c r="G106" s="113">
        <f t="shared" si="51"/>
        <v>30736379.539999999</v>
      </c>
      <c r="H106" s="113">
        <f t="shared" si="51"/>
        <v>5135636.2300000004</v>
      </c>
      <c r="I106" s="59"/>
      <c r="J106" s="59"/>
      <c r="K106" s="59"/>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c r="GU106" s="60"/>
      <c r="GV106" s="60"/>
      <c r="GW106" s="60"/>
      <c r="GX106" s="60"/>
      <c r="GY106" s="60"/>
      <c r="GZ106" s="60"/>
      <c r="HA106" s="60"/>
      <c r="HB106" s="60"/>
      <c r="HC106" s="60"/>
      <c r="HD106" s="60"/>
      <c r="HE106" s="60"/>
      <c r="HF106" s="60"/>
      <c r="HG106" s="60"/>
      <c r="HH106" s="60"/>
      <c r="HI106" s="60"/>
      <c r="HJ106" s="60"/>
      <c r="HK106" s="60"/>
      <c r="HL106" s="60"/>
      <c r="HM106" s="60"/>
      <c r="HN106" s="60"/>
      <c r="HO106" s="60"/>
      <c r="HP106" s="60"/>
      <c r="HQ106" s="60"/>
      <c r="HR106" s="60"/>
      <c r="HS106" s="60"/>
      <c r="HT106" s="60"/>
      <c r="HU106" s="60"/>
      <c r="HV106" s="60"/>
      <c r="HW106" s="60"/>
      <c r="HX106" s="60"/>
      <c r="HY106" s="60"/>
      <c r="HZ106" s="60"/>
      <c r="IA106" s="60"/>
      <c r="IB106" s="60"/>
      <c r="IC106" s="60"/>
      <c r="ID106" s="60"/>
      <c r="IE106" s="60"/>
      <c r="IF106" s="60"/>
      <c r="IG106" s="60"/>
      <c r="IH106" s="60"/>
      <c r="II106" s="60"/>
      <c r="IJ106" s="60"/>
      <c r="IK106" s="60"/>
      <c r="IL106" s="60"/>
      <c r="IM106" s="60"/>
    </row>
    <row r="107" spans="1:248" ht="16.5" customHeight="1">
      <c r="A107" s="63"/>
      <c r="B107" s="64" t="s">
        <v>381</v>
      </c>
      <c r="C107" s="113">
        <f t="shared" ref="C107:H107" si="52">C108+C109</f>
        <v>0</v>
      </c>
      <c r="D107" s="113">
        <f t="shared" si="52"/>
        <v>1970770</v>
      </c>
      <c r="E107" s="113">
        <f t="shared" si="52"/>
        <v>1551590</v>
      </c>
      <c r="F107" s="113">
        <f t="shared" si="52"/>
        <v>1406020</v>
      </c>
      <c r="G107" s="113">
        <f t="shared" si="52"/>
        <v>1405018.7</v>
      </c>
      <c r="H107" s="113">
        <f t="shared" si="52"/>
        <v>466465.99</v>
      </c>
      <c r="I107" s="59"/>
      <c r="J107" s="59"/>
      <c r="K107" s="59"/>
      <c r="L107" s="60"/>
    </row>
    <row r="108" spans="1:248">
      <c r="A108" s="63"/>
      <c r="B108" s="64" t="s">
        <v>368</v>
      </c>
      <c r="C108" s="113"/>
      <c r="D108" s="111">
        <v>1970770</v>
      </c>
      <c r="E108" s="111">
        <v>1551590</v>
      </c>
      <c r="F108" s="111">
        <v>1406020</v>
      </c>
      <c r="G108" s="88">
        <v>1405018.7</v>
      </c>
      <c r="H108" s="88">
        <f>G108-I108</f>
        <v>466465.99</v>
      </c>
      <c r="I108" s="145">
        <v>938552.71</v>
      </c>
      <c r="J108" s="59"/>
      <c r="K108" s="59"/>
      <c r="L108" s="60"/>
    </row>
    <row r="109" spans="1:248" ht="60">
      <c r="A109" s="63"/>
      <c r="B109" s="64" t="s">
        <v>370</v>
      </c>
      <c r="C109" s="113"/>
      <c r="D109" s="111"/>
      <c r="E109" s="111"/>
      <c r="F109" s="111"/>
      <c r="G109" s="88"/>
      <c r="H109" s="88"/>
      <c r="I109" s="59"/>
      <c r="J109" s="59"/>
      <c r="K109" s="59"/>
      <c r="L109" s="60"/>
    </row>
    <row r="110" spans="1:248" ht="16.5" customHeight="1">
      <c r="A110" s="63"/>
      <c r="B110" s="64" t="s">
        <v>382</v>
      </c>
      <c r="C110" s="113">
        <f t="shared" ref="C110:H110" si="53">C111+C112</f>
        <v>0</v>
      </c>
      <c r="D110" s="113">
        <f t="shared" si="53"/>
        <v>0</v>
      </c>
      <c r="E110" s="113">
        <f t="shared" si="53"/>
        <v>0</v>
      </c>
      <c r="F110" s="113">
        <f t="shared" si="53"/>
        <v>0</v>
      </c>
      <c r="G110" s="113">
        <f t="shared" si="53"/>
        <v>0</v>
      </c>
      <c r="H110" s="113">
        <f t="shared" si="53"/>
        <v>0</v>
      </c>
      <c r="I110" s="59"/>
      <c r="J110" s="59"/>
      <c r="K110" s="59"/>
    </row>
    <row r="111" spans="1:248">
      <c r="A111" s="63"/>
      <c r="B111" s="64" t="s">
        <v>368</v>
      </c>
      <c r="C111" s="113"/>
      <c r="D111" s="111"/>
      <c r="E111" s="111"/>
      <c r="F111" s="111"/>
      <c r="G111" s="88"/>
      <c r="H111" s="88"/>
      <c r="I111" s="59"/>
      <c r="J111" s="59"/>
      <c r="K111" s="59"/>
    </row>
    <row r="112" spans="1:248" ht="60">
      <c r="A112" s="63"/>
      <c r="B112" s="64" t="s">
        <v>370</v>
      </c>
      <c r="C112" s="113"/>
      <c r="D112" s="111"/>
      <c r="E112" s="111"/>
      <c r="F112" s="111"/>
      <c r="G112" s="88"/>
      <c r="H112" s="88"/>
      <c r="I112" s="59"/>
      <c r="J112" s="59"/>
      <c r="K112" s="59"/>
    </row>
    <row r="113" spans="1:248">
      <c r="A113" s="63"/>
      <c r="B113" s="64" t="s">
        <v>383</v>
      </c>
      <c r="C113" s="113">
        <f t="shared" ref="C113:H113" si="54">C114+C115</f>
        <v>0</v>
      </c>
      <c r="D113" s="113">
        <f t="shared" si="54"/>
        <v>723600</v>
      </c>
      <c r="E113" s="113">
        <f t="shared" si="54"/>
        <v>848440</v>
      </c>
      <c r="F113" s="113">
        <f t="shared" si="54"/>
        <v>847050</v>
      </c>
      <c r="G113" s="113">
        <f t="shared" si="54"/>
        <v>847050</v>
      </c>
      <c r="H113" s="113">
        <f t="shared" si="54"/>
        <v>95391.209999999963</v>
      </c>
      <c r="I113" s="59"/>
      <c r="J113" s="59"/>
      <c r="K113" s="59"/>
      <c r="IN113" s="60"/>
    </row>
    <row r="114" spans="1:248">
      <c r="A114" s="63"/>
      <c r="B114" s="64" t="s">
        <v>368</v>
      </c>
      <c r="C114" s="113"/>
      <c r="D114" s="111">
        <v>723600</v>
      </c>
      <c r="E114" s="111">
        <v>848440</v>
      </c>
      <c r="F114" s="111">
        <v>847050</v>
      </c>
      <c r="G114" s="88">
        <v>847050</v>
      </c>
      <c r="H114" s="88">
        <f>G114-I114</f>
        <v>95391.209999999963</v>
      </c>
      <c r="I114" s="145">
        <v>751658.79</v>
      </c>
      <c r="J114" s="59"/>
      <c r="K114" s="59"/>
      <c r="IN114" s="60"/>
    </row>
    <row r="115" spans="1:248" ht="60">
      <c r="A115" s="63"/>
      <c r="B115" s="64" t="s">
        <v>370</v>
      </c>
      <c r="C115" s="113"/>
      <c r="D115" s="111"/>
      <c r="E115" s="111"/>
      <c r="F115" s="111"/>
      <c r="G115" s="88"/>
      <c r="H115" s="88"/>
      <c r="I115" s="59"/>
      <c r="J115" s="59"/>
      <c r="K115" s="59"/>
      <c r="IN115" s="60"/>
    </row>
    <row r="116" spans="1:248" ht="36" customHeight="1">
      <c r="A116" s="56"/>
      <c r="B116" s="64" t="s">
        <v>384</v>
      </c>
      <c r="C116" s="113">
        <f t="shared" ref="C116:H116" si="55">C117+C118</f>
        <v>0</v>
      </c>
      <c r="D116" s="113">
        <f t="shared" si="55"/>
        <v>13001800</v>
      </c>
      <c r="E116" s="113">
        <f t="shared" si="55"/>
        <v>14368510</v>
      </c>
      <c r="F116" s="113">
        <f t="shared" si="55"/>
        <v>12653350</v>
      </c>
      <c r="G116" s="113">
        <f t="shared" si="55"/>
        <v>12652304.99</v>
      </c>
      <c r="H116" s="113">
        <f t="shared" si="55"/>
        <v>1946687.92</v>
      </c>
      <c r="I116" s="59"/>
      <c r="J116" s="59"/>
      <c r="K116" s="59"/>
    </row>
    <row r="117" spans="1:248">
      <c r="A117" s="63"/>
      <c r="B117" s="64" t="s">
        <v>368</v>
      </c>
      <c r="C117" s="113"/>
      <c r="D117" s="111">
        <v>13001800</v>
      </c>
      <c r="E117" s="111">
        <v>14368510</v>
      </c>
      <c r="F117" s="111">
        <v>12653350</v>
      </c>
      <c r="G117" s="88">
        <v>12652304.99</v>
      </c>
      <c r="H117" s="88">
        <f>G117-I117</f>
        <v>1946687.92</v>
      </c>
      <c r="I117" s="145">
        <v>10705617.07</v>
      </c>
      <c r="J117" s="59"/>
      <c r="K117" s="59"/>
    </row>
    <row r="118" spans="1:248" ht="60">
      <c r="A118" s="63"/>
      <c r="B118" s="64" t="s">
        <v>370</v>
      </c>
      <c r="C118" s="113"/>
      <c r="D118" s="111"/>
      <c r="E118" s="111"/>
      <c r="F118" s="111"/>
      <c r="G118" s="88"/>
      <c r="H118" s="88"/>
      <c r="I118" s="59"/>
      <c r="J118" s="59"/>
      <c r="K118" s="59"/>
    </row>
    <row r="119" spans="1:248" ht="16.5" customHeight="1">
      <c r="A119" s="63"/>
      <c r="B119" s="76" t="s">
        <v>385</v>
      </c>
      <c r="C119" s="113">
        <f t="shared" ref="C119:H119" si="56">C120+C121</f>
        <v>0</v>
      </c>
      <c r="D119" s="113">
        <f t="shared" si="56"/>
        <v>0</v>
      </c>
      <c r="E119" s="113">
        <f t="shared" si="56"/>
        <v>0</v>
      </c>
      <c r="F119" s="113">
        <f t="shared" si="56"/>
        <v>0</v>
      </c>
      <c r="G119" s="113">
        <f t="shared" si="56"/>
        <v>0</v>
      </c>
      <c r="H119" s="113">
        <f t="shared" si="56"/>
        <v>0</v>
      </c>
      <c r="I119" s="59"/>
      <c r="J119" s="59"/>
      <c r="K119" s="59"/>
    </row>
    <row r="120" spans="1:248">
      <c r="A120" s="63"/>
      <c r="B120" s="76" t="s">
        <v>368</v>
      </c>
      <c r="C120" s="113"/>
      <c r="D120" s="111"/>
      <c r="E120" s="111"/>
      <c r="F120" s="111"/>
      <c r="G120" s="88"/>
      <c r="H120" s="88"/>
      <c r="I120" s="59"/>
      <c r="J120" s="59"/>
      <c r="K120" s="59"/>
    </row>
    <row r="121" spans="1:248" ht="60">
      <c r="A121" s="63"/>
      <c r="B121" s="76" t="s">
        <v>370</v>
      </c>
      <c r="C121" s="113"/>
      <c r="D121" s="111"/>
      <c r="E121" s="111"/>
      <c r="F121" s="111"/>
      <c r="G121" s="88"/>
      <c r="H121" s="88"/>
      <c r="I121" s="59"/>
      <c r="J121" s="59"/>
      <c r="K121" s="59"/>
    </row>
    <row r="122" spans="1:248" ht="30">
      <c r="A122" s="63"/>
      <c r="B122" s="64" t="s">
        <v>386</v>
      </c>
      <c r="C122" s="113">
        <f t="shared" ref="C122:H122" si="57">C123+C124</f>
        <v>0</v>
      </c>
      <c r="D122" s="113">
        <f t="shared" si="57"/>
        <v>175080</v>
      </c>
      <c r="E122" s="113">
        <f t="shared" si="57"/>
        <v>185900</v>
      </c>
      <c r="F122" s="113">
        <f t="shared" si="57"/>
        <v>162920</v>
      </c>
      <c r="G122" s="113">
        <f t="shared" si="57"/>
        <v>162371.66</v>
      </c>
      <c r="H122" s="113">
        <f t="shared" si="57"/>
        <v>18841.890000000014</v>
      </c>
      <c r="I122" s="59"/>
      <c r="J122" s="59"/>
      <c r="K122" s="59"/>
    </row>
    <row r="123" spans="1:248" ht="16.5" customHeight="1">
      <c r="A123" s="63"/>
      <c r="B123" s="64" t="s">
        <v>368</v>
      </c>
      <c r="C123" s="113"/>
      <c r="D123" s="111">
        <v>175080</v>
      </c>
      <c r="E123" s="111">
        <v>185900</v>
      </c>
      <c r="F123" s="111">
        <v>162920</v>
      </c>
      <c r="G123" s="88">
        <v>162371.66</v>
      </c>
      <c r="H123" s="88">
        <f>G123-I123</f>
        <v>18841.890000000014</v>
      </c>
      <c r="I123" s="145">
        <v>143529.76999999999</v>
      </c>
      <c r="J123" s="59"/>
      <c r="K123" s="59"/>
    </row>
    <row r="124" spans="1:248" ht="60">
      <c r="A124" s="63"/>
      <c r="B124" s="64" t="s">
        <v>370</v>
      </c>
      <c r="C124" s="113"/>
      <c r="D124" s="111"/>
      <c r="E124" s="111"/>
      <c r="F124" s="111"/>
      <c r="G124" s="88"/>
      <c r="H124" s="88"/>
      <c r="I124" s="59"/>
      <c r="J124" s="59"/>
      <c r="K124" s="59"/>
    </row>
    <row r="125" spans="1:248" s="60" customFormat="1">
      <c r="A125" s="63"/>
      <c r="B125" s="77" t="s">
        <v>387</v>
      </c>
      <c r="C125" s="113">
        <f t="shared" ref="C125:H125" si="58">C126+C127</f>
        <v>0</v>
      </c>
      <c r="D125" s="113">
        <f t="shared" si="58"/>
        <v>0</v>
      </c>
      <c r="E125" s="113">
        <f t="shared" si="58"/>
        <v>0</v>
      </c>
      <c r="F125" s="113">
        <f t="shared" si="58"/>
        <v>0</v>
      </c>
      <c r="G125" s="113">
        <f t="shared" si="58"/>
        <v>0</v>
      </c>
      <c r="H125" s="113">
        <f t="shared" si="58"/>
        <v>0</v>
      </c>
      <c r="I125" s="59"/>
      <c r="J125" s="59"/>
      <c r="K125" s="59"/>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Q125" s="43"/>
      <c r="GR125" s="43"/>
      <c r="GS125" s="43"/>
      <c r="GT125" s="43"/>
      <c r="GU125" s="43"/>
      <c r="GV125" s="43"/>
      <c r="GW125" s="43"/>
      <c r="GX125" s="43"/>
      <c r="GY125" s="43"/>
      <c r="GZ125" s="43"/>
      <c r="HA125" s="43"/>
      <c r="HB125" s="43"/>
      <c r="HC125" s="43"/>
      <c r="HD125" s="43"/>
      <c r="HE125" s="43"/>
      <c r="HF125" s="43"/>
      <c r="HG125" s="43"/>
      <c r="HH125" s="43"/>
      <c r="HI125" s="43"/>
      <c r="HJ125" s="43"/>
      <c r="HK125" s="43"/>
      <c r="HL125" s="43"/>
      <c r="HM125" s="43"/>
      <c r="HN125" s="43"/>
      <c r="HO125" s="43"/>
      <c r="HP125" s="43"/>
      <c r="HQ125" s="43"/>
      <c r="HR125" s="43"/>
      <c r="HS125" s="43"/>
      <c r="HT125" s="43"/>
      <c r="HU125" s="43"/>
      <c r="HV125" s="43"/>
      <c r="HW125" s="43"/>
      <c r="HX125" s="43"/>
      <c r="HY125" s="43"/>
      <c r="HZ125" s="43"/>
      <c r="IA125" s="43"/>
      <c r="IB125" s="43"/>
      <c r="IC125" s="43"/>
      <c r="ID125" s="43"/>
      <c r="IE125" s="43"/>
      <c r="IF125" s="43"/>
      <c r="IG125" s="43"/>
      <c r="IH125" s="43"/>
      <c r="II125" s="43"/>
      <c r="IJ125" s="43"/>
      <c r="IK125" s="43"/>
      <c r="IL125" s="43"/>
      <c r="IM125" s="43"/>
      <c r="IN125" s="43"/>
    </row>
    <row r="126" spans="1:248" s="60" customFormat="1">
      <c r="A126" s="63"/>
      <c r="B126" s="77" t="s">
        <v>368</v>
      </c>
      <c r="C126" s="113"/>
      <c r="D126" s="111"/>
      <c r="E126" s="111"/>
      <c r="F126" s="111"/>
      <c r="G126" s="88"/>
      <c r="H126" s="88"/>
      <c r="I126" s="59"/>
      <c r="J126" s="59"/>
      <c r="K126" s="59"/>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c r="GJ126" s="43"/>
      <c r="GK126" s="43"/>
      <c r="GL126" s="43"/>
      <c r="GM126" s="43"/>
      <c r="GN126" s="43"/>
      <c r="GO126" s="43"/>
      <c r="GP126" s="43"/>
      <c r="GQ126" s="43"/>
      <c r="GR126" s="43"/>
      <c r="GS126" s="43"/>
      <c r="GT126" s="43"/>
      <c r="GU126" s="43"/>
      <c r="GV126" s="43"/>
      <c r="GW126" s="43"/>
      <c r="GX126" s="43"/>
      <c r="GY126" s="43"/>
      <c r="GZ126" s="43"/>
      <c r="HA126" s="43"/>
      <c r="HB126" s="43"/>
      <c r="HC126" s="43"/>
      <c r="HD126" s="43"/>
      <c r="HE126" s="43"/>
      <c r="HF126" s="43"/>
      <c r="HG126" s="43"/>
      <c r="HH126" s="43"/>
      <c r="HI126" s="43"/>
      <c r="HJ126" s="43"/>
      <c r="HK126" s="43"/>
      <c r="HL126" s="43"/>
      <c r="HM126" s="43"/>
      <c r="HN126" s="43"/>
      <c r="HO126" s="43"/>
      <c r="HP126" s="43"/>
      <c r="HQ126" s="43"/>
      <c r="HR126" s="43"/>
      <c r="HS126" s="43"/>
      <c r="HT126" s="43"/>
      <c r="HU126" s="43"/>
      <c r="HV126" s="43"/>
      <c r="HW126" s="43"/>
      <c r="HX126" s="43"/>
      <c r="HY126" s="43"/>
      <c r="HZ126" s="43"/>
      <c r="IA126" s="43"/>
      <c r="IB126" s="43"/>
      <c r="IC126" s="43"/>
      <c r="ID126" s="43"/>
      <c r="IE126" s="43"/>
      <c r="IF126" s="43"/>
      <c r="IG126" s="43"/>
      <c r="IH126" s="43"/>
      <c r="II126" s="43"/>
      <c r="IJ126" s="43"/>
      <c r="IK126" s="43"/>
      <c r="IL126" s="43"/>
      <c r="IM126" s="43"/>
      <c r="IN126" s="43"/>
    </row>
    <row r="127" spans="1:248" s="60" customFormat="1" ht="60">
      <c r="A127" s="63"/>
      <c r="B127" s="77" t="s">
        <v>370</v>
      </c>
      <c r="C127" s="113"/>
      <c r="D127" s="111"/>
      <c r="E127" s="111"/>
      <c r="F127" s="111"/>
      <c r="G127" s="88"/>
      <c r="H127" s="88"/>
      <c r="I127" s="59"/>
      <c r="J127" s="59"/>
      <c r="K127" s="59"/>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c r="FF127" s="43"/>
      <c r="FG127" s="43"/>
      <c r="FH127" s="43"/>
      <c r="FI127" s="43"/>
      <c r="FJ127" s="43"/>
      <c r="FK127" s="43"/>
      <c r="FL127" s="43"/>
      <c r="FM127" s="43"/>
      <c r="FN127" s="43"/>
      <c r="FO127" s="43"/>
      <c r="FP127" s="43"/>
      <c r="FQ127" s="43"/>
      <c r="FR127" s="43"/>
      <c r="FS127" s="43"/>
      <c r="FT127" s="43"/>
      <c r="FU127" s="43"/>
      <c r="FV127" s="43"/>
      <c r="FW127" s="43"/>
      <c r="FX127" s="43"/>
      <c r="FY127" s="43"/>
      <c r="FZ127" s="43"/>
      <c r="GA127" s="43"/>
      <c r="GB127" s="43"/>
      <c r="GC127" s="43"/>
      <c r="GD127" s="43"/>
      <c r="GE127" s="43"/>
      <c r="GF127" s="43"/>
      <c r="GG127" s="43"/>
      <c r="GH127" s="43"/>
      <c r="GI127" s="43"/>
      <c r="GJ127" s="43"/>
      <c r="GK127" s="43"/>
      <c r="GL127" s="43"/>
      <c r="GM127" s="43"/>
      <c r="GN127" s="43"/>
      <c r="GO127" s="43"/>
      <c r="GP127" s="43"/>
      <c r="GQ127" s="43"/>
      <c r="GR127" s="43"/>
      <c r="GS127" s="43"/>
      <c r="GT127" s="43"/>
      <c r="GU127" s="43"/>
      <c r="GV127" s="43"/>
      <c r="GW127" s="43"/>
      <c r="GX127" s="43"/>
      <c r="GY127" s="43"/>
      <c r="GZ127" s="43"/>
      <c r="HA127" s="43"/>
      <c r="HB127" s="43"/>
      <c r="HC127" s="43"/>
      <c r="HD127" s="43"/>
      <c r="HE127" s="43"/>
      <c r="HF127" s="43"/>
      <c r="HG127" s="43"/>
      <c r="HH127" s="43"/>
      <c r="HI127" s="43"/>
      <c r="HJ127" s="43"/>
      <c r="HK127" s="43"/>
      <c r="HL127" s="43"/>
      <c r="HM127" s="43"/>
      <c r="HN127" s="43"/>
      <c r="HO127" s="43"/>
      <c r="HP127" s="43"/>
      <c r="HQ127" s="43"/>
      <c r="HR127" s="43"/>
      <c r="HS127" s="43"/>
      <c r="HT127" s="43"/>
      <c r="HU127" s="43"/>
      <c r="HV127" s="43"/>
      <c r="HW127" s="43"/>
      <c r="HX127" s="43"/>
      <c r="HY127" s="43"/>
      <c r="HZ127" s="43"/>
      <c r="IA127" s="43"/>
      <c r="IB127" s="43"/>
      <c r="IC127" s="43"/>
      <c r="ID127" s="43"/>
      <c r="IE127" s="43"/>
      <c r="IF127" s="43"/>
      <c r="IG127" s="43"/>
      <c r="IH127" s="43"/>
      <c r="II127" s="43"/>
      <c r="IJ127" s="43"/>
      <c r="IK127" s="43"/>
      <c r="IL127" s="43"/>
      <c r="IM127" s="43"/>
      <c r="IN127" s="43"/>
    </row>
    <row r="128" spans="1:248" s="60" customFormat="1">
      <c r="A128" s="63"/>
      <c r="B128" s="77" t="s">
        <v>388</v>
      </c>
      <c r="C128" s="113">
        <f t="shared" ref="C128:H128" si="59">C129+C130</f>
        <v>0</v>
      </c>
      <c r="D128" s="113">
        <f t="shared" si="59"/>
        <v>9595050</v>
      </c>
      <c r="E128" s="113">
        <f t="shared" si="59"/>
        <v>8911980</v>
      </c>
      <c r="F128" s="113">
        <f t="shared" si="59"/>
        <v>7792760</v>
      </c>
      <c r="G128" s="113">
        <f t="shared" si="59"/>
        <v>7791652.6500000004</v>
      </c>
      <c r="H128" s="113">
        <f t="shared" si="59"/>
        <v>1382910.54</v>
      </c>
      <c r="I128" s="59"/>
      <c r="J128" s="59"/>
      <c r="K128" s="59"/>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43"/>
      <c r="FJ128" s="43"/>
      <c r="FK128" s="43"/>
      <c r="FL128" s="43"/>
      <c r="FM128" s="43"/>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c r="GJ128" s="43"/>
      <c r="GK128" s="43"/>
      <c r="GL128" s="43"/>
      <c r="GM128" s="43"/>
      <c r="GN128" s="43"/>
      <c r="GO128" s="43"/>
      <c r="GP128" s="43"/>
      <c r="GQ128" s="43"/>
      <c r="GR128" s="43"/>
      <c r="GS128" s="43"/>
      <c r="GT128" s="43"/>
      <c r="GU128" s="43"/>
      <c r="GV128" s="43"/>
      <c r="GW128" s="43"/>
      <c r="GX128" s="43"/>
      <c r="GY128" s="43"/>
      <c r="GZ128" s="43"/>
      <c r="HA128" s="43"/>
      <c r="HB128" s="43"/>
      <c r="HC128" s="43"/>
      <c r="HD128" s="43"/>
      <c r="HE128" s="43"/>
      <c r="HF128" s="43"/>
      <c r="HG128" s="43"/>
      <c r="HH128" s="43"/>
      <c r="HI128" s="43"/>
      <c r="HJ128" s="43"/>
      <c r="HK128" s="43"/>
      <c r="HL128" s="43"/>
      <c r="HM128" s="43"/>
      <c r="HN128" s="43"/>
      <c r="HO128" s="43"/>
      <c r="HP128" s="43"/>
      <c r="HQ128" s="43"/>
      <c r="HR128" s="43"/>
      <c r="HS128" s="43"/>
      <c r="HT128" s="43"/>
      <c r="HU128" s="43"/>
      <c r="HV128" s="43"/>
      <c r="HW128" s="43"/>
      <c r="HX128" s="43"/>
      <c r="HY128" s="43"/>
      <c r="HZ128" s="43"/>
      <c r="IA128" s="43"/>
      <c r="IB128" s="43"/>
      <c r="IC128" s="43"/>
      <c r="ID128" s="43"/>
      <c r="IE128" s="43"/>
      <c r="IF128" s="43"/>
      <c r="IG128" s="43"/>
      <c r="IH128" s="43"/>
      <c r="II128" s="43"/>
      <c r="IJ128" s="43"/>
      <c r="IK128" s="43"/>
      <c r="IL128" s="43"/>
      <c r="IM128" s="43"/>
      <c r="IN128" s="43"/>
    </row>
    <row r="129" spans="1:248" s="60" customFormat="1">
      <c r="A129" s="63"/>
      <c r="B129" s="77" t="s">
        <v>368</v>
      </c>
      <c r="C129" s="113"/>
      <c r="D129" s="111">
        <v>9595050</v>
      </c>
      <c r="E129" s="111">
        <v>8911980</v>
      </c>
      <c r="F129" s="111">
        <v>7792760</v>
      </c>
      <c r="G129" s="140">
        <v>7791652.6500000004</v>
      </c>
      <c r="H129" s="88">
        <f>G129-I129</f>
        <v>1382910.54</v>
      </c>
      <c r="I129" s="148">
        <v>6408742.1100000003</v>
      </c>
      <c r="J129" s="59"/>
      <c r="K129" s="59"/>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row>
    <row r="130" spans="1:248" s="60" customFormat="1" ht="60">
      <c r="A130" s="63"/>
      <c r="B130" s="77" t="s">
        <v>370</v>
      </c>
      <c r="C130" s="113"/>
      <c r="D130" s="111"/>
      <c r="E130" s="111"/>
      <c r="F130" s="111"/>
      <c r="G130" s="140"/>
      <c r="H130" s="140"/>
      <c r="I130" s="59"/>
      <c r="J130" s="59"/>
      <c r="K130" s="59"/>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c r="FP130" s="43"/>
      <c r="FQ130" s="43"/>
      <c r="FR130" s="43"/>
      <c r="FS130" s="43"/>
      <c r="FT130" s="43"/>
      <c r="FU130" s="43"/>
      <c r="FV130" s="43"/>
      <c r="FW130" s="43"/>
      <c r="FX130" s="43"/>
      <c r="FY130" s="43"/>
      <c r="FZ130" s="43"/>
      <c r="GA130" s="43"/>
      <c r="GB130" s="43"/>
      <c r="GC130" s="43"/>
      <c r="GD130" s="43"/>
      <c r="GE130" s="43"/>
      <c r="GF130" s="43"/>
      <c r="GG130" s="43"/>
      <c r="GH130" s="43"/>
      <c r="GI130" s="43"/>
      <c r="GJ130" s="43"/>
      <c r="GK130" s="43"/>
      <c r="GL130" s="43"/>
      <c r="GM130" s="43"/>
      <c r="GN130" s="43"/>
      <c r="GO130" s="43"/>
      <c r="GP130" s="43"/>
      <c r="GQ130" s="43"/>
      <c r="GR130" s="43"/>
      <c r="GS130" s="43"/>
      <c r="GT130" s="43"/>
      <c r="GU130" s="43"/>
      <c r="GV130" s="43"/>
      <c r="GW130" s="43"/>
      <c r="GX130" s="43"/>
      <c r="GY130" s="43"/>
      <c r="GZ130" s="43"/>
      <c r="HA130" s="43"/>
      <c r="HB130" s="43"/>
      <c r="HC130" s="43"/>
      <c r="HD130" s="43"/>
      <c r="HE130" s="43"/>
      <c r="HF130" s="43"/>
      <c r="HG130" s="43"/>
      <c r="HH130" s="43"/>
      <c r="HI130" s="43"/>
      <c r="HJ130" s="43"/>
      <c r="HK130" s="43"/>
      <c r="HL130" s="43"/>
      <c r="HM130" s="43"/>
      <c r="HN130" s="43"/>
      <c r="HO130" s="43"/>
      <c r="HP130" s="43"/>
      <c r="HQ130" s="43"/>
      <c r="HR130" s="43"/>
      <c r="HS130" s="43"/>
      <c r="HT130" s="43"/>
      <c r="HU130" s="43"/>
      <c r="HV130" s="43"/>
      <c r="HW130" s="43"/>
      <c r="HX130" s="43"/>
      <c r="HY130" s="43"/>
      <c r="HZ130" s="43"/>
      <c r="IA130" s="43"/>
      <c r="IB130" s="43"/>
      <c r="IC130" s="43"/>
      <c r="ID130" s="43"/>
      <c r="IE130" s="43"/>
      <c r="IF130" s="43"/>
      <c r="IG130" s="43"/>
      <c r="IH130" s="43"/>
      <c r="II130" s="43"/>
      <c r="IJ130" s="43"/>
      <c r="IK130" s="43"/>
      <c r="IL130" s="43"/>
      <c r="IM130" s="43"/>
      <c r="IN130" s="43"/>
    </row>
    <row r="131" spans="1:248" s="60" customFormat="1" ht="30">
      <c r="A131" s="63"/>
      <c r="B131" s="78" t="s">
        <v>389</v>
      </c>
      <c r="C131" s="113">
        <f t="shared" ref="C131:H131" si="60">C132+C135+C138+C136+C137</f>
        <v>0</v>
      </c>
      <c r="D131" s="113">
        <f t="shared" si="60"/>
        <v>8129860</v>
      </c>
      <c r="E131" s="113">
        <f t="shared" si="60"/>
        <v>8537230</v>
      </c>
      <c r="F131" s="113">
        <f t="shared" si="60"/>
        <v>7878330</v>
      </c>
      <c r="G131" s="113">
        <f t="shared" si="60"/>
        <v>7877981.54</v>
      </c>
      <c r="H131" s="113">
        <f t="shared" si="60"/>
        <v>1225338.68</v>
      </c>
      <c r="I131" s="59"/>
      <c r="J131" s="59"/>
      <c r="K131" s="59"/>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row>
    <row r="132" spans="1:248" s="60" customFormat="1">
      <c r="A132" s="63"/>
      <c r="B132" s="77" t="s">
        <v>390</v>
      </c>
      <c r="C132" s="113">
        <f t="shared" ref="C132:H132" si="61">C133+C134</f>
        <v>0</v>
      </c>
      <c r="D132" s="113">
        <f t="shared" si="61"/>
        <v>6606490</v>
      </c>
      <c r="E132" s="113">
        <f t="shared" si="61"/>
        <v>8036460</v>
      </c>
      <c r="F132" s="113">
        <f t="shared" si="61"/>
        <v>7377560</v>
      </c>
      <c r="G132" s="113">
        <f t="shared" si="61"/>
        <v>7377213.7400000002</v>
      </c>
      <c r="H132" s="113">
        <f t="shared" si="61"/>
        <v>724570.87999999989</v>
      </c>
      <c r="I132" s="59"/>
      <c r="J132" s="59"/>
      <c r="K132" s="59"/>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row>
    <row r="133" spans="1:248" s="60" customFormat="1" ht="16.5" customHeight="1">
      <c r="A133" s="63"/>
      <c r="B133" s="77" t="s">
        <v>368</v>
      </c>
      <c r="C133" s="113"/>
      <c r="D133" s="111">
        <v>6606490</v>
      </c>
      <c r="E133" s="111">
        <v>8036460</v>
      </c>
      <c r="F133" s="111">
        <v>7377560</v>
      </c>
      <c r="G133" s="88">
        <v>7377213.7400000002</v>
      </c>
      <c r="H133" s="88">
        <f>G133-I133</f>
        <v>724570.87999999989</v>
      </c>
      <c r="I133" s="145">
        <v>6652642.8600000003</v>
      </c>
      <c r="J133" s="59"/>
      <c r="K133" s="59"/>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row>
    <row r="134" spans="1:248" s="60" customFormat="1" ht="60">
      <c r="A134" s="63"/>
      <c r="B134" s="77" t="s">
        <v>370</v>
      </c>
      <c r="C134" s="113"/>
      <c r="D134" s="111"/>
      <c r="E134" s="111"/>
      <c r="F134" s="111"/>
      <c r="G134" s="88"/>
      <c r="H134" s="88"/>
      <c r="I134" s="59"/>
      <c r="J134" s="59"/>
      <c r="K134" s="59"/>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row>
    <row r="135" spans="1:248" s="60" customFormat="1" ht="16.5" customHeight="1">
      <c r="A135" s="63"/>
      <c r="B135" s="77" t="s">
        <v>391</v>
      </c>
      <c r="C135" s="113"/>
      <c r="D135" s="111"/>
      <c r="E135" s="111"/>
      <c r="F135" s="111"/>
      <c r="G135" s="88"/>
      <c r="H135" s="88"/>
      <c r="I135" s="59"/>
      <c r="J135" s="59"/>
      <c r="K135" s="59"/>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row>
    <row r="136" spans="1:248" ht="30">
      <c r="A136" s="56"/>
      <c r="B136" s="77" t="s">
        <v>392</v>
      </c>
      <c r="C136" s="113"/>
      <c r="D136" s="111">
        <v>1523370</v>
      </c>
      <c r="E136" s="111">
        <v>500770</v>
      </c>
      <c r="F136" s="111">
        <v>500770</v>
      </c>
      <c r="G136" s="88">
        <v>500767.8</v>
      </c>
      <c r="H136" s="88">
        <f>G136-I136</f>
        <v>500767.8</v>
      </c>
      <c r="I136" s="59">
        <v>0</v>
      </c>
      <c r="J136" s="59"/>
      <c r="K136" s="59"/>
    </row>
    <row r="137" spans="1:248" ht="16.5" customHeight="1">
      <c r="A137" s="56"/>
      <c r="B137" s="77" t="s">
        <v>393</v>
      </c>
      <c r="C137" s="113"/>
      <c r="D137" s="111"/>
      <c r="E137" s="111"/>
      <c r="F137" s="111"/>
      <c r="G137" s="88"/>
      <c r="H137" s="88"/>
      <c r="I137" s="59"/>
      <c r="J137" s="59"/>
      <c r="K137" s="59"/>
    </row>
    <row r="138" spans="1:248" s="60" customFormat="1" ht="16.5" customHeight="1">
      <c r="A138" s="63"/>
      <c r="B138" s="77" t="s">
        <v>394</v>
      </c>
      <c r="C138" s="113">
        <f>C139+C140</f>
        <v>0</v>
      </c>
      <c r="D138" s="113">
        <f t="shared" ref="D138:H138" si="62">D139+D140</f>
        <v>0</v>
      </c>
      <c r="E138" s="113">
        <f t="shared" si="62"/>
        <v>0</v>
      </c>
      <c r="F138" s="113">
        <f t="shared" si="62"/>
        <v>0</v>
      </c>
      <c r="G138" s="113">
        <f t="shared" si="62"/>
        <v>0</v>
      </c>
      <c r="H138" s="113">
        <f t="shared" si="62"/>
        <v>0</v>
      </c>
      <c r="I138" s="59"/>
      <c r="J138" s="59"/>
      <c r="K138" s="59"/>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c r="GQ138" s="43"/>
      <c r="GR138" s="43"/>
      <c r="GS138" s="43"/>
      <c r="GT138" s="43"/>
      <c r="GU138" s="43"/>
      <c r="GV138" s="43"/>
      <c r="GW138" s="43"/>
      <c r="GX138" s="43"/>
      <c r="GY138" s="43"/>
      <c r="GZ138" s="43"/>
      <c r="HA138" s="43"/>
      <c r="HB138" s="43"/>
      <c r="HC138" s="43"/>
      <c r="HD138" s="43"/>
      <c r="HE138" s="43"/>
      <c r="HF138" s="43"/>
      <c r="HG138" s="43"/>
      <c r="HH138" s="43"/>
      <c r="HI138" s="43"/>
      <c r="HJ138" s="43"/>
      <c r="HK138" s="43"/>
      <c r="HL138" s="43"/>
      <c r="HM138" s="43"/>
      <c r="HN138" s="43"/>
      <c r="HO138" s="43"/>
      <c r="HP138" s="43"/>
      <c r="HQ138" s="43"/>
      <c r="HR138" s="43"/>
      <c r="HS138" s="43"/>
      <c r="HT138" s="43"/>
      <c r="HU138" s="43"/>
      <c r="HV138" s="43"/>
      <c r="HW138" s="43"/>
      <c r="HX138" s="43"/>
      <c r="HY138" s="43"/>
      <c r="HZ138" s="43"/>
      <c r="IA138" s="43"/>
      <c r="IB138" s="43"/>
      <c r="IC138" s="43"/>
      <c r="ID138" s="43"/>
      <c r="IE138" s="43"/>
      <c r="IF138" s="43"/>
      <c r="IG138" s="43"/>
      <c r="IH138" s="43"/>
      <c r="II138" s="43"/>
      <c r="IJ138" s="43"/>
      <c r="IK138" s="43"/>
      <c r="IL138" s="43"/>
      <c r="IM138" s="43"/>
      <c r="IN138" s="43"/>
    </row>
    <row r="139" spans="1:248" s="60" customFormat="1" ht="16.5" customHeight="1">
      <c r="A139" s="63"/>
      <c r="B139" s="77" t="s">
        <v>368</v>
      </c>
      <c r="C139" s="113"/>
      <c r="D139" s="111"/>
      <c r="E139" s="111"/>
      <c r="F139" s="111"/>
      <c r="G139" s="88"/>
      <c r="H139" s="88"/>
      <c r="I139" s="59"/>
      <c r="J139" s="59"/>
      <c r="K139" s="59"/>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43"/>
      <c r="FH139" s="43"/>
      <c r="FI139" s="43"/>
      <c r="FJ139" s="43"/>
      <c r="FK139" s="43"/>
      <c r="FL139" s="43"/>
      <c r="FM139" s="43"/>
      <c r="FN139" s="43"/>
      <c r="FO139" s="43"/>
      <c r="FP139" s="43"/>
      <c r="FQ139" s="43"/>
      <c r="FR139" s="43"/>
      <c r="FS139" s="43"/>
      <c r="FT139" s="43"/>
      <c r="FU139" s="43"/>
      <c r="FV139" s="43"/>
      <c r="FW139" s="43"/>
      <c r="FX139" s="43"/>
      <c r="FY139" s="43"/>
      <c r="FZ139" s="43"/>
      <c r="GA139" s="43"/>
      <c r="GB139" s="43"/>
      <c r="GC139" s="43"/>
      <c r="GD139" s="43"/>
      <c r="GE139" s="43"/>
      <c r="GF139" s="43"/>
      <c r="GG139" s="43"/>
      <c r="GH139" s="43"/>
      <c r="GI139" s="43"/>
      <c r="GJ139" s="43"/>
      <c r="GK139" s="43"/>
      <c r="GL139" s="43"/>
      <c r="GM139" s="43"/>
      <c r="GN139" s="43"/>
      <c r="GO139" s="43"/>
      <c r="GP139" s="43"/>
      <c r="GQ139" s="43"/>
      <c r="GR139" s="43"/>
      <c r="GS139" s="43"/>
      <c r="GT139" s="43"/>
      <c r="GU139" s="43"/>
      <c r="GV139" s="43"/>
      <c r="GW139" s="43"/>
      <c r="GX139" s="43"/>
      <c r="GY139" s="43"/>
      <c r="GZ139" s="43"/>
      <c r="HA139" s="43"/>
      <c r="HB139" s="43"/>
      <c r="HC139" s="43"/>
      <c r="HD139" s="43"/>
      <c r="HE139" s="43"/>
      <c r="HF139" s="43"/>
      <c r="HG139" s="43"/>
      <c r="HH139" s="43"/>
      <c r="HI139" s="43"/>
      <c r="HJ139" s="43"/>
      <c r="HK139" s="43"/>
      <c r="HL139" s="43"/>
      <c r="HM139" s="43"/>
      <c r="HN139" s="43"/>
      <c r="HO139" s="43"/>
      <c r="HP139" s="43"/>
      <c r="HQ139" s="43"/>
      <c r="HR139" s="43"/>
      <c r="HS139" s="43"/>
      <c r="HT139" s="43"/>
      <c r="HU139" s="43"/>
      <c r="HV139" s="43"/>
      <c r="HW139" s="43"/>
      <c r="HX139" s="43"/>
      <c r="HY139" s="43"/>
      <c r="HZ139" s="43"/>
      <c r="IA139" s="43"/>
      <c r="IB139" s="43"/>
      <c r="IC139" s="43"/>
      <c r="ID139" s="43"/>
      <c r="IE139" s="43"/>
      <c r="IF139" s="43"/>
      <c r="IG139" s="43"/>
      <c r="IH139" s="43"/>
      <c r="II139" s="43"/>
      <c r="IJ139" s="43"/>
      <c r="IK139" s="43"/>
      <c r="IL139" s="43"/>
      <c r="IM139" s="43"/>
      <c r="IN139" s="43"/>
    </row>
    <row r="140" spans="1:248" s="60" customFormat="1" ht="60">
      <c r="A140" s="63"/>
      <c r="B140" s="77" t="s">
        <v>370</v>
      </c>
      <c r="C140" s="113"/>
      <c r="D140" s="111"/>
      <c r="E140" s="111"/>
      <c r="F140" s="111"/>
      <c r="G140" s="88"/>
      <c r="H140" s="88"/>
      <c r="I140" s="59"/>
      <c r="J140" s="59"/>
      <c r="K140" s="59"/>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c r="FF140" s="43"/>
      <c r="FG140" s="43"/>
      <c r="FH140" s="43"/>
      <c r="FI140" s="43"/>
      <c r="FJ140" s="43"/>
      <c r="FK140" s="43"/>
      <c r="FL140" s="43"/>
      <c r="FM140" s="43"/>
      <c r="FN140" s="43"/>
      <c r="FO140" s="43"/>
      <c r="FP140" s="43"/>
      <c r="FQ140" s="43"/>
      <c r="FR140" s="43"/>
      <c r="FS140" s="43"/>
      <c r="FT140" s="43"/>
      <c r="FU140" s="43"/>
      <c r="FV140" s="43"/>
      <c r="FW140" s="43"/>
      <c r="FX140" s="43"/>
      <c r="FY140" s="43"/>
      <c r="FZ140" s="43"/>
      <c r="GA140" s="43"/>
      <c r="GB140" s="43"/>
      <c r="GC140" s="43"/>
      <c r="GD140" s="43"/>
      <c r="GE140" s="43"/>
      <c r="GF140" s="43"/>
      <c r="GG140" s="43"/>
      <c r="GH140" s="43"/>
      <c r="GI140" s="43"/>
      <c r="GJ140" s="43"/>
      <c r="GK140" s="43"/>
      <c r="GL140" s="43"/>
      <c r="GM140" s="43"/>
      <c r="GN140" s="43"/>
      <c r="GO140" s="43"/>
      <c r="GP140" s="43"/>
      <c r="GQ140" s="43"/>
      <c r="GR140" s="43"/>
      <c r="GS140" s="43"/>
      <c r="GT140" s="43"/>
      <c r="GU140" s="43"/>
      <c r="GV140" s="43"/>
      <c r="GW140" s="43"/>
      <c r="GX140" s="43"/>
      <c r="GY140" s="43"/>
      <c r="GZ140" s="43"/>
      <c r="HA140" s="43"/>
      <c r="HB140" s="43"/>
      <c r="HC140" s="43"/>
      <c r="HD140" s="43"/>
      <c r="HE140" s="43"/>
      <c r="HF140" s="43"/>
      <c r="HG140" s="43"/>
      <c r="HH140" s="43"/>
      <c r="HI140" s="43"/>
      <c r="HJ140" s="43"/>
      <c r="HK140" s="43"/>
      <c r="HL140" s="43"/>
      <c r="HM140" s="43"/>
      <c r="HN140" s="43"/>
      <c r="HO140" s="43"/>
      <c r="HP140" s="43"/>
      <c r="HQ140" s="43"/>
      <c r="HR140" s="43"/>
      <c r="HS140" s="43"/>
      <c r="HT140" s="43"/>
      <c r="HU140" s="43"/>
      <c r="HV140" s="43"/>
      <c r="HW140" s="43"/>
      <c r="HX140" s="43"/>
      <c r="HY140" s="43"/>
      <c r="HZ140" s="43"/>
      <c r="IA140" s="43"/>
      <c r="IB140" s="43"/>
      <c r="IC140" s="43"/>
      <c r="ID140" s="43"/>
      <c r="IE140" s="43"/>
      <c r="IF140" s="43"/>
      <c r="IG140" s="43"/>
      <c r="IH140" s="43"/>
      <c r="II140" s="43"/>
      <c r="IJ140" s="43"/>
      <c r="IK140" s="43"/>
      <c r="IL140" s="43"/>
      <c r="IM140" s="43"/>
      <c r="IN140" s="43"/>
    </row>
    <row r="141" spans="1:248" s="60" customFormat="1" ht="16.5" customHeight="1">
      <c r="A141" s="63"/>
      <c r="B141" s="66" t="s">
        <v>361</v>
      </c>
      <c r="C141" s="113"/>
      <c r="D141" s="111"/>
      <c r="E141" s="111"/>
      <c r="F141" s="111"/>
      <c r="G141" s="88"/>
      <c r="H141" s="88"/>
      <c r="I141" s="59"/>
      <c r="J141" s="59"/>
      <c r="K141" s="59"/>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c r="FF141" s="43"/>
      <c r="FG141" s="43"/>
      <c r="FH141" s="43"/>
      <c r="FI141" s="43"/>
      <c r="FJ141" s="43"/>
      <c r="FK141" s="43"/>
      <c r="FL141" s="43"/>
      <c r="FM141" s="43"/>
      <c r="FN141" s="43"/>
      <c r="FO141" s="43"/>
      <c r="FP141" s="43"/>
      <c r="FQ141" s="43"/>
      <c r="FR141" s="43"/>
      <c r="FS141" s="43"/>
      <c r="FT141" s="43"/>
      <c r="FU141" s="43"/>
      <c r="FV141" s="43"/>
      <c r="FW141" s="43"/>
      <c r="FX141" s="43"/>
      <c r="FY141" s="43"/>
      <c r="FZ141" s="43"/>
      <c r="GA141" s="43"/>
      <c r="GB141" s="43"/>
      <c r="GC141" s="43"/>
      <c r="GD141" s="43"/>
      <c r="GE141" s="43"/>
      <c r="GF141" s="43"/>
      <c r="GG141" s="43"/>
      <c r="GH141" s="43"/>
      <c r="GI141" s="43"/>
      <c r="GJ141" s="43"/>
      <c r="GK141" s="43"/>
      <c r="GL141" s="43"/>
      <c r="GM141" s="43"/>
      <c r="GN141" s="43"/>
      <c r="GO141" s="43"/>
      <c r="GP141" s="43"/>
      <c r="GQ141" s="43"/>
      <c r="GR141" s="43"/>
      <c r="GS141" s="43"/>
      <c r="GT141" s="43"/>
      <c r="GU141" s="43"/>
      <c r="GV141" s="43"/>
      <c r="GW141" s="43"/>
      <c r="GX141" s="43"/>
      <c r="GY141" s="43"/>
      <c r="GZ141" s="43"/>
      <c r="HA141" s="43"/>
      <c r="HB141" s="43"/>
      <c r="HC141" s="43"/>
      <c r="HD141" s="43"/>
      <c r="HE141" s="43"/>
      <c r="HF141" s="43"/>
      <c r="HG141" s="43"/>
      <c r="HH141" s="43"/>
      <c r="HI141" s="43"/>
      <c r="HJ141" s="43"/>
      <c r="HK141" s="43"/>
      <c r="HL141" s="43"/>
      <c r="HM141" s="43"/>
      <c r="HN141" s="43"/>
      <c r="HO141" s="43"/>
      <c r="HP141" s="43"/>
      <c r="HQ141" s="43"/>
      <c r="HR141" s="43"/>
      <c r="HS141" s="43"/>
      <c r="HT141" s="43"/>
      <c r="HU141" s="43"/>
      <c r="HV141" s="43"/>
      <c r="HW141" s="43"/>
      <c r="HX141" s="43"/>
      <c r="HY141" s="43"/>
      <c r="HZ141" s="43"/>
      <c r="IA141" s="43"/>
      <c r="IB141" s="43"/>
      <c r="IC141" s="43"/>
      <c r="ID141" s="43"/>
      <c r="IE141" s="43"/>
      <c r="IF141" s="43"/>
      <c r="IG141" s="43"/>
      <c r="IH141" s="43"/>
      <c r="II141" s="43"/>
      <c r="IJ141" s="43"/>
      <c r="IK141" s="43"/>
      <c r="IL141" s="43"/>
      <c r="IM141" s="43"/>
      <c r="IN141" s="43"/>
    </row>
    <row r="142" spans="1:248" s="60" customFormat="1" ht="30">
      <c r="A142" s="63" t="s">
        <v>395</v>
      </c>
      <c r="B142" s="61" t="s">
        <v>396</v>
      </c>
      <c r="C142" s="113">
        <f t="shared" ref="C142:H142" si="63">C143+C146+C149+C152+C155+C156+C157+C160+C161+C162</f>
        <v>0</v>
      </c>
      <c r="D142" s="113">
        <f t="shared" si="63"/>
        <v>1362660</v>
      </c>
      <c r="E142" s="113">
        <f t="shared" si="63"/>
        <v>1320180</v>
      </c>
      <c r="F142" s="113">
        <f t="shared" si="63"/>
        <v>1141870</v>
      </c>
      <c r="G142" s="113">
        <f t="shared" si="63"/>
        <v>1141735.2</v>
      </c>
      <c r="H142" s="113">
        <f t="shared" si="63"/>
        <v>171490.75000000006</v>
      </c>
      <c r="I142" s="59"/>
      <c r="J142" s="59"/>
      <c r="K142" s="59"/>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c r="FF142" s="43"/>
      <c r="FG142" s="43"/>
      <c r="FH142" s="43"/>
      <c r="FI142" s="43"/>
      <c r="FJ142" s="43"/>
      <c r="FK142" s="43"/>
      <c r="FL142" s="43"/>
      <c r="FM142" s="43"/>
      <c r="FN142" s="43"/>
      <c r="FO142" s="43"/>
      <c r="FP142" s="43"/>
      <c r="FQ142" s="43"/>
      <c r="FR142" s="43"/>
      <c r="FS142" s="43"/>
      <c r="FT142" s="43"/>
      <c r="FU142" s="43"/>
      <c r="FV142" s="43"/>
      <c r="FW142" s="43"/>
      <c r="FX142" s="43"/>
      <c r="FY142" s="43"/>
      <c r="FZ142" s="43"/>
      <c r="GA142" s="43"/>
      <c r="GB142" s="43"/>
      <c r="GC142" s="43"/>
      <c r="GD142" s="43"/>
      <c r="GE142" s="43"/>
      <c r="GF142" s="43"/>
      <c r="GG142" s="43"/>
      <c r="GH142" s="43"/>
      <c r="GI142" s="43"/>
      <c r="GJ142" s="43"/>
      <c r="GK142" s="43"/>
      <c r="GL142" s="43"/>
      <c r="GM142" s="43"/>
      <c r="GN142" s="43"/>
      <c r="GO142" s="43"/>
      <c r="GP142" s="43"/>
      <c r="GQ142" s="43"/>
      <c r="GR142" s="43"/>
      <c r="GS142" s="43"/>
      <c r="GT142" s="43"/>
      <c r="GU142" s="43"/>
      <c r="GV142" s="43"/>
      <c r="GW142" s="43"/>
      <c r="GX142" s="43"/>
      <c r="GY142" s="43"/>
      <c r="GZ142" s="43"/>
      <c r="HA142" s="43"/>
      <c r="HB142" s="43"/>
      <c r="HC142" s="43"/>
      <c r="HD142" s="43"/>
      <c r="HE142" s="43"/>
      <c r="HF142" s="43"/>
      <c r="HG142" s="43"/>
      <c r="HH142" s="43"/>
      <c r="HI142" s="43"/>
      <c r="HJ142" s="43"/>
      <c r="HK142" s="43"/>
      <c r="HL142" s="43"/>
      <c r="HM142" s="43"/>
      <c r="HN142" s="43"/>
      <c r="HO142" s="43"/>
      <c r="HP142" s="43"/>
      <c r="HQ142" s="43"/>
      <c r="HR142" s="43"/>
      <c r="HS142" s="43"/>
      <c r="HT142" s="43"/>
      <c r="HU142" s="43"/>
      <c r="HV142" s="43"/>
      <c r="HW142" s="43"/>
      <c r="HX142" s="43"/>
      <c r="HY142" s="43"/>
      <c r="HZ142" s="43"/>
      <c r="IA142" s="43"/>
      <c r="IB142" s="43"/>
      <c r="IC142" s="43"/>
      <c r="ID142" s="43"/>
      <c r="IE142" s="43"/>
      <c r="IF142" s="43"/>
      <c r="IG142" s="43"/>
      <c r="IH142" s="43"/>
      <c r="II142" s="43"/>
      <c r="IJ142" s="43"/>
      <c r="IK142" s="43"/>
      <c r="IL142" s="43"/>
      <c r="IM142" s="43"/>
      <c r="IN142" s="43"/>
    </row>
    <row r="143" spans="1:248" s="60" customFormat="1">
      <c r="A143" s="63"/>
      <c r="B143" s="64" t="s">
        <v>384</v>
      </c>
      <c r="C143" s="113">
        <f t="shared" ref="C143:H143" si="64">C144+C145</f>
        <v>0</v>
      </c>
      <c r="D143" s="113">
        <f t="shared" si="64"/>
        <v>1066290</v>
      </c>
      <c r="E143" s="113">
        <f t="shared" si="64"/>
        <v>1057320</v>
      </c>
      <c r="F143" s="113">
        <f t="shared" si="64"/>
        <v>938700</v>
      </c>
      <c r="G143" s="113">
        <f t="shared" si="64"/>
        <v>938664</v>
      </c>
      <c r="H143" s="113">
        <f t="shared" si="64"/>
        <v>144094.80000000005</v>
      </c>
      <c r="I143" s="59"/>
      <c r="J143" s="59"/>
      <c r="K143" s="59"/>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c r="DN143" s="43"/>
      <c r="DO143" s="43"/>
      <c r="DP143" s="43"/>
      <c r="DQ143" s="43"/>
      <c r="DR143" s="43"/>
      <c r="DS143" s="43"/>
      <c r="DT143" s="43"/>
      <c r="DU143" s="43"/>
      <c r="DV143" s="43"/>
      <c r="DW143" s="43"/>
      <c r="DX143" s="43"/>
      <c r="DY143" s="43"/>
      <c r="DZ143" s="43"/>
      <c r="EA143" s="43"/>
      <c r="EB143" s="43"/>
      <c r="EC143" s="43"/>
      <c r="ED143" s="43"/>
      <c r="EE143" s="43"/>
      <c r="EF143" s="43"/>
      <c r="EG143" s="43"/>
      <c r="EH143" s="43"/>
      <c r="EI143" s="43"/>
      <c r="EJ143" s="43"/>
      <c r="EK143" s="43"/>
      <c r="EL143" s="43"/>
      <c r="EM143" s="43"/>
      <c r="EN143" s="43"/>
      <c r="EO143" s="43"/>
      <c r="EP143" s="43"/>
      <c r="EQ143" s="43"/>
      <c r="ER143" s="43"/>
      <c r="ES143" s="43"/>
      <c r="ET143" s="43"/>
      <c r="EU143" s="43"/>
      <c r="EV143" s="43"/>
      <c r="EW143" s="43"/>
      <c r="EX143" s="43"/>
      <c r="EY143" s="43"/>
      <c r="EZ143" s="43"/>
      <c r="FA143" s="43"/>
      <c r="FB143" s="43"/>
      <c r="FC143" s="43"/>
      <c r="FD143" s="43"/>
      <c r="FE143" s="43"/>
      <c r="FF143" s="43"/>
      <c r="FG143" s="43"/>
      <c r="FH143" s="43"/>
      <c r="FI143" s="43"/>
      <c r="FJ143" s="43"/>
      <c r="FK143" s="43"/>
      <c r="FL143" s="43"/>
      <c r="FM143" s="43"/>
      <c r="FN143" s="43"/>
      <c r="FO143" s="43"/>
      <c r="FP143" s="43"/>
      <c r="FQ143" s="43"/>
      <c r="FR143" s="43"/>
      <c r="FS143" s="43"/>
      <c r="FT143" s="43"/>
      <c r="FU143" s="43"/>
      <c r="FV143" s="43"/>
      <c r="FW143" s="43"/>
      <c r="FX143" s="43"/>
      <c r="FY143" s="43"/>
      <c r="FZ143" s="43"/>
      <c r="GA143" s="43"/>
      <c r="GB143" s="43"/>
      <c r="GC143" s="43"/>
      <c r="GD143" s="43"/>
      <c r="GE143" s="43"/>
      <c r="GF143" s="43"/>
      <c r="GG143" s="43"/>
      <c r="GH143" s="43"/>
      <c r="GI143" s="43"/>
      <c r="GJ143" s="43"/>
      <c r="GK143" s="43"/>
      <c r="GL143" s="43"/>
      <c r="GM143" s="43"/>
      <c r="GN143" s="43"/>
      <c r="GO143" s="43"/>
      <c r="GP143" s="43"/>
      <c r="GQ143" s="43"/>
      <c r="GR143" s="43"/>
      <c r="GS143" s="43"/>
      <c r="GT143" s="43"/>
      <c r="GU143" s="43"/>
      <c r="GV143" s="43"/>
      <c r="GW143" s="43"/>
      <c r="GX143" s="43"/>
      <c r="GY143" s="43"/>
      <c r="GZ143" s="43"/>
      <c r="HA143" s="43"/>
      <c r="HB143" s="43"/>
      <c r="HC143" s="43"/>
      <c r="HD143" s="43"/>
      <c r="HE143" s="43"/>
      <c r="HF143" s="43"/>
      <c r="HG143" s="43"/>
      <c r="HH143" s="43"/>
      <c r="HI143" s="43"/>
      <c r="HJ143" s="43"/>
      <c r="HK143" s="43"/>
      <c r="HL143" s="43"/>
      <c r="HM143" s="43"/>
      <c r="HN143" s="43"/>
      <c r="HO143" s="43"/>
      <c r="HP143" s="43"/>
      <c r="HQ143" s="43"/>
      <c r="HR143" s="43"/>
      <c r="HS143" s="43"/>
      <c r="HT143" s="43"/>
      <c r="HU143" s="43"/>
      <c r="HV143" s="43"/>
      <c r="HW143" s="43"/>
      <c r="HX143" s="43"/>
      <c r="HY143" s="43"/>
      <c r="HZ143" s="43"/>
      <c r="IA143" s="43"/>
      <c r="IB143" s="43"/>
      <c r="IC143" s="43"/>
      <c r="ID143" s="43"/>
      <c r="IE143" s="43"/>
      <c r="IF143" s="43"/>
      <c r="IG143" s="43"/>
      <c r="IH143" s="43"/>
      <c r="II143" s="43"/>
      <c r="IJ143" s="43"/>
      <c r="IK143" s="43"/>
      <c r="IL143" s="43"/>
      <c r="IM143" s="43"/>
      <c r="IN143" s="43"/>
    </row>
    <row r="144" spans="1:248" s="60" customFormat="1">
      <c r="A144" s="63"/>
      <c r="B144" s="64" t="s">
        <v>368</v>
      </c>
      <c r="C144" s="113"/>
      <c r="D144" s="111">
        <v>1066290</v>
      </c>
      <c r="E144" s="111">
        <v>1057320</v>
      </c>
      <c r="F144" s="111">
        <v>938700</v>
      </c>
      <c r="G144" s="88">
        <v>938664</v>
      </c>
      <c r="H144" s="88">
        <f>G144-I144</f>
        <v>144094.80000000005</v>
      </c>
      <c r="I144" s="145">
        <v>794569.2</v>
      </c>
      <c r="J144" s="59"/>
      <c r="K144" s="59"/>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3"/>
      <c r="ET144" s="43"/>
      <c r="EU144" s="43"/>
      <c r="EV144" s="43"/>
      <c r="EW144" s="43"/>
      <c r="EX144" s="43"/>
      <c r="EY144" s="43"/>
      <c r="EZ144" s="43"/>
      <c r="FA144" s="43"/>
      <c r="FB144" s="43"/>
      <c r="FC144" s="43"/>
      <c r="FD144" s="43"/>
      <c r="FE144" s="43"/>
      <c r="FF144" s="43"/>
      <c r="FG144" s="43"/>
      <c r="FH144" s="43"/>
      <c r="FI144" s="43"/>
      <c r="FJ144" s="43"/>
      <c r="FK144" s="43"/>
      <c r="FL144" s="43"/>
      <c r="FM144" s="43"/>
      <c r="FN144" s="43"/>
      <c r="FO144" s="43"/>
      <c r="FP144" s="43"/>
      <c r="FQ144" s="43"/>
      <c r="FR144" s="43"/>
      <c r="FS144" s="43"/>
      <c r="FT144" s="43"/>
      <c r="FU144" s="43"/>
      <c r="FV144" s="43"/>
      <c r="FW144" s="43"/>
      <c r="FX144" s="43"/>
      <c r="FY144" s="43"/>
      <c r="FZ144" s="43"/>
      <c r="GA144" s="43"/>
      <c r="GB144" s="43"/>
      <c r="GC144" s="43"/>
      <c r="GD144" s="43"/>
      <c r="GE144" s="43"/>
      <c r="GF144" s="43"/>
      <c r="GG144" s="43"/>
      <c r="GH144" s="43"/>
      <c r="GI144" s="43"/>
      <c r="GJ144" s="43"/>
      <c r="GK144" s="43"/>
      <c r="GL144" s="43"/>
      <c r="GM144" s="43"/>
      <c r="GN144" s="43"/>
      <c r="GO144" s="43"/>
      <c r="GP144" s="43"/>
      <c r="GQ144" s="43"/>
      <c r="GR144" s="43"/>
      <c r="GS144" s="43"/>
      <c r="GT144" s="43"/>
      <c r="GU144" s="43"/>
      <c r="GV144" s="43"/>
      <c r="GW144" s="43"/>
      <c r="GX144" s="43"/>
      <c r="GY144" s="43"/>
      <c r="GZ144" s="43"/>
      <c r="HA144" s="43"/>
      <c r="HB144" s="43"/>
      <c r="HC144" s="43"/>
      <c r="HD144" s="43"/>
      <c r="HE144" s="43"/>
      <c r="HF144" s="43"/>
      <c r="HG144" s="43"/>
      <c r="HH144" s="43"/>
      <c r="HI144" s="43"/>
      <c r="HJ144" s="43"/>
      <c r="HK144" s="43"/>
      <c r="HL144" s="43"/>
      <c r="HM144" s="43"/>
      <c r="HN144" s="43"/>
      <c r="HO144" s="43"/>
      <c r="HP144" s="43"/>
      <c r="HQ144" s="43"/>
      <c r="HR144" s="43"/>
      <c r="HS144" s="43"/>
      <c r="HT144" s="43"/>
      <c r="HU144" s="43"/>
      <c r="HV144" s="43"/>
      <c r="HW144" s="43"/>
      <c r="HX144" s="43"/>
      <c r="HY144" s="43"/>
      <c r="HZ144" s="43"/>
      <c r="IA144" s="43"/>
      <c r="IB144" s="43"/>
      <c r="IC144" s="43"/>
      <c r="ID144" s="43"/>
      <c r="IE144" s="43"/>
      <c r="IF144" s="43"/>
      <c r="IG144" s="43"/>
      <c r="IH144" s="43"/>
      <c r="II144" s="43"/>
      <c r="IJ144" s="43"/>
      <c r="IK144" s="43"/>
      <c r="IL144" s="43"/>
      <c r="IM144" s="43"/>
      <c r="IN144" s="43"/>
    </row>
    <row r="145" spans="1:254" s="60" customFormat="1" ht="16.5" customHeight="1">
      <c r="A145" s="63"/>
      <c r="B145" s="64" t="s">
        <v>370</v>
      </c>
      <c r="C145" s="113"/>
      <c r="D145" s="111"/>
      <c r="E145" s="111"/>
      <c r="F145" s="111"/>
      <c r="G145" s="88"/>
      <c r="H145" s="88"/>
      <c r="I145" s="59"/>
      <c r="J145" s="59"/>
      <c r="K145" s="59"/>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3"/>
      <c r="ET145" s="43"/>
      <c r="EU145" s="43"/>
      <c r="EV145" s="43"/>
      <c r="EW145" s="43"/>
      <c r="EX145" s="43"/>
      <c r="EY145" s="43"/>
      <c r="EZ145" s="43"/>
      <c r="FA145" s="43"/>
      <c r="FB145" s="43"/>
      <c r="FC145" s="43"/>
      <c r="FD145" s="43"/>
      <c r="FE145" s="43"/>
      <c r="FF145" s="43"/>
      <c r="FG145" s="43"/>
      <c r="FH145" s="43"/>
      <c r="FI145" s="43"/>
      <c r="FJ145" s="43"/>
      <c r="FK145" s="43"/>
      <c r="FL145" s="43"/>
      <c r="FM145" s="43"/>
      <c r="FN145" s="43"/>
      <c r="FO145" s="43"/>
      <c r="FP145" s="43"/>
      <c r="FQ145" s="43"/>
      <c r="FR145" s="43"/>
      <c r="FS145" s="43"/>
      <c r="FT145" s="43"/>
      <c r="FU145" s="43"/>
      <c r="FV145" s="43"/>
      <c r="FW145" s="43"/>
      <c r="FX145" s="43"/>
      <c r="FY145" s="43"/>
      <c r="FZ145" s="43"/>
      <c r="GA145" s="43"/>
      <c r="GB145" s="43"/>
      <c r="GC145" s="43"/>
      <c r="GD145" s="43"/>
      <c r="GE145" s="43"/>
      <c r="GF145" s="43"/>
      <c r="GG145" s="43"/>
      <c r="GH145" s="43"/>
      <c r="GI145" s="43"/>
      <c r="GJ145" s="43"/>
      <c r="GK145" s="43"/>
      <c r="GL145" s="43"/>
      <c r="GM145" s="43"/>
      <c r="GN145" s="43"/>
      <c r="GO145" s="43"/>
      <c r="GP145" s="43"/>
      <c r="GQ145" s="43"/>
      <c r="GR145" s="43"/>
      <c r="GS145" s="43"/>
      <c r="GT145" s="43"/>
      <c r="GU145" s="43"/>
      <c r="GV145" s="43"/>
      <c r="GW145" s="43"/>
      <c r="GX145" s="43"/>
      <c r="GY145" s="43"/>
      <c r="GZ145" s="43"/>
      <c r="HA145" s="43"/>
      <c r="HB145" s="43"/>
      <c r="HC145" s="43"/>
      <c r="HD145" s="43"/>
      <c r="HE145" s="43"/>
      <c r="HF145" s="43"/>
      <c r="HG145" s="43"/>
      <c r="HH145" s="43"/>
      <c r="HI145" s="43"/>
      <c r="HJ145" s="43"/>
      <c r="HK145" s="43"/>
      <c r="HL145" s="43"/>
      <c r="HM145" s="43"/>
      <c r="HN145" s="43"/>
      <c r="HO145" s="43"/>
      <c r="HP145" s="43"/>
      <c r="HQ145" s="43"/>
      <c r="HR145" s="43"/>
      <c r="HS145" s="43"/>
      <c r="HT145" s="43"/>
      <c r="HU145" s="43"/>
      <c r="HV145" s="43"/>
      <c r="HW145" s="43"/>
      <c r="HX145" s="43"/>
      <c r="HY145" s="43"/>
      <c r="HZ145" s="43"/>
      <c r="IA145" s="43"/>
      <c r="IB145" s="43"/>
      <c r="IC145" s="43"/>
      <c r="ID145" s="43"/>
      <c r="IE145" s="43"/>
      <c r="IF145" s="43"/>
      <c r="IG145" s="43"/>
      <c r="IH145" s="43"/>
      <c r="II145" s="43"/>
      <c r="IJ145" s="43"/>
      <c r="IK145" s="43"/>
      <c r="IL145" s="43"/>
      <c r="IM145" s="43"/>
      <c r="IN145" s="43"/>
    </row>
    <row r="146" spans="1:254" s="60" customFormat="1" ht="30">
      <c r="A146" s="63"/>
      <c r="B146" s="79" t="s">
        <v>397</v>
      </c>
      <c r="C146" s="113">
        <f t="shared" ref="C146:H146" si="65">C147+C148</f>
        <v>0</v>
      </c>
      <c r="D146" s="113">
        <f t="shared" si="65"/>
        <v>173710</v>
      </c>
      <c r="E146" s="113">
        <f t="shared" si="65"/>
        <v>88530</v>
      </c>
      <c r="F146" s="113">
        <f t="shared" si="65"/>
        <v>44680</v>
      </c>
      <c r="G146" s="113">
        <f t="shared" si="65"/>
        <v>44581.2</v>
      </c>
      <c r="H146" s="113">
        <f t="shared" si="65"/>
        <v>18685.379999999997</v>
      </c>
      <c r="I146" s="59"/>
      <c r="J146" s="59"/>
      <c r="K146" s="59"/>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43"/>
      <c r="FJ146" s="43"/>
      <c r="FK146" s="43"/>
      <c r="FL146" s="43"/>
      <c r="FM146" s="43"/>
      <c r="FN146" s="43"/>
      <c r="FO146" s="43"/>
      <c r="FP146" s="43"/>
      <c r="FQ146" s="43"/>
      <c r="FR146" s="43"/>
      <c r="FS146" s="43"/>
      <c r="FT146" s="43"/>
      <c r="FU146" s="43"/>
      <c r="FV146" s="43"/>
      <c r="FW146" s="43"/>
      <c r="FX146" s="43"/>
      <c r="FY146" s="43"/>
      <c r="FZ146" s="43"/>
      <c r="GA146" s="43"/>
      <c r="GB146" s="43"/>
      <c r="GC146" s="43"/>
      <c r="GD146" s="43"/>
      <c r="GE146" s="43"/>
      <c r="GF146" s="43"/>
      <c r="GG146" s="43"/>
      <c r="GH146" s="43"/>
      <c r="GI146" s="43"/>
      <c r="GJ146" s="43"/>
      <c r="GK146" s="43"/>
      <c r="GL146" s="43"/>
      <c r="GM146" s="43"/>
      <c r="GN146" s="43"/>
      <c r="GO146" s="43"/>
      <c r="GP146" s="43"/>
      <c r="GQ146" s="43"/>
      <c r="GR146" s="43"/>
      <c r="GS146" s="43"/>
      <c r="GT146" s="43"/>
      <c r="GU146" s="43"/>
      <c r="GV146" s="43"/>
      <c r="GW146" s="43"/>
      <c r="GX146" s="43"/>
      <c r="GY146" s="43"/>
      <c r="GZ146" s="43"/>
      <c r="HA146" s="43"/>
      <c r="HB146" s="43"/>
      <c r="HC146" s="43"/>
      <c r="HD146" s="43"/>
      <c r="HE146" s="43"/>
      <c r="HF146" s="43"/>
      <c r="HG146" s="43"/>
      <c r="HH146" s="43"/>
      <c r="HI146" s="43"/>
      <c r="HJ146" s="43"/>
      <c r="HK146" s="43"/>
      <c r="HL146" s="43"/>
      <c r="HM146" s="43"/>
      <c r="HN146" s="43"/>
      <c r="HO146" s="43"/>
      <c r="HP146" s="43"/>
      <c r="HQ146" s="43"/>
      <c r="HR146" s="43"/>
      <c r="HS146" s="43"/>
      <c r="HT146" s="43"/>
      <c r="HU146" s="43"/>
      <c r="HV146" s="43"/>
      <c r="HW146" s="43"/>
      <c r="HX146" s="43"/>
      <c r="HY146" s="43"/>
      <c r="HZ146" s="43"/>
      <c r="IA146" s="43"/>
      <c r="IB146" s="43"/>
      <c r="IC146" s="43"/>
      <c r="ID146" s="43"/>
      <c r="IE146" s="43"/>
      <c r="IF146" s="43"/>
      <c r="IG146" s="43"/>
      <c r="IH146" s="43"/>
      <c r="II146" s="43"/>
      <c r="IJ146" s="43"/>
      <c r="IK146" s="43"/>
      <c r="IL146" s="43"/>
      <c r="IM146" s="43"/>
      <c r="IN146" s="43"/>
    </row>
    <row r="147" spans="1:254" s="60" customFormat="1" ht="16.5" customHeight="1">
      <c r="A147" s="63"/>
      <c r="B147" s="79" t="s">
        <v>368</v>
      </c>
      <c r="C147" s="113"/>
      <c r="D147" s="111">
        <v>173710</v>
      </c>
      <c r="E147" s="111">
        <v>88530</v>
      </c>
      <c r="F147" s="111">
        <v>44680</v>
      </c>
      <c r="G147" s="88">
        <v>44581.2</v>
      </c>
      <c r="H147" s="88">
        <f>G147-I147</f>
        <v>18685.379999999997</v>
      </c>
      <c r="I147" s="145">
        <v>25895.82</v>
      </c>
      <c r="J147" s="59"/>
      <c r="K147" s="59"/>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c r="FF147" s="43"/>
      <c r="FG147" s="43"/>
      <c r="FH147" s="43"/>
      <c r="FI147" s="43"/>
      <c r="FJ147" s="43"/>
      <c r="FK147" s="43"/>
      <c r="FL147" s="43"/>
      <c r="FM147" s="43"/>
      <c r="FN147" s="43"/>
      <c r="FO147" s="43"/>
      <c r="FP147" s="43"/>
      <c r="FQ147" s="43"/>
      <c r="FR147" s="43"/>
      <c r="FS147" s="43"/>
      <c r="FT147" s="43"/>
      <c r="FU147" s="43"/>
      <c r="FV147" s="43"/>
      <c r="FW147" s="43"/>
      <c r="FX147" s="43"/>
      <c r="FY147" s="43"/>
      <c r="FZ147" s="43"/>
      <c r="GA147" s="43"/>
      <c r="GB147" s="43"/>
      <c r="GC147" s="43"/>
      <c r="GD147" s="43"/>
      <c r="GE147" s="43"/>
      <c r="GF147" s="43"/>
      <c r="GG147" s="43"/>
      <c r="GH147" s="43"/>
      <c r="GI147" s="43"/>
      <c r="GJ147" s="43"/>
      <c r="GK147" s="43"/>
      <c r="GL147" s="43"/>
      <c r="GM147" s="43"/>
      <c r="GN147" s="43"/>
      <c r="GO147" s="43"/>
      <c r="GP147" s="43"/>
      <c r="GQ147" s="43"/>
      <c r="GR147" s="43"/>
      <c r="GS147" s="43"/>
      <c r="GT147" s="43"/>
      <c r="GU147" s="43"/>
      <c r="GV147" s="43"/>
      <c r="GW147" s="43"/>
      <c r="GX147" s="43"/>
      <c r="GY147" s="43"/>
      <c r="GZ147" s="43"/>
      <c r="HA147" s="43"/>
      <c r="HB147" s="43"/>
      <c r="HC147" s="43"/>
      <c r="HD147" s="43"/>
      <c r="HE147" s="43"/>
      <c r="HF147" s="43"/>
      <c r="HG147" s="43"/>
      <c r="HH147" s="43"/>
      <c r="HI147" s="43"/>
      <c r="HJ147" s="43"/>
      <c r="HK147" s="43"/>
      <c r="HL147" s="43"/>
      <c r="HM147" s="43"/>
      <c r="HN147" s="43"/>
      <c r="HO147" s="43"/>
      <c r="HP147" s="43"/>
      <c r="HQ147" s="43"/>
      <c r="HR147" s="43"/>
      <c r="HS147" s="43"/>
      <c r="HT147" s="43"/>
      <c r="HU147" s="43"/>
      <c r="HV147" s="43"/>
      <c r="HW147" s="43"/>
      <c r="HX147" s="43"/>
      <c r="HY147" s="43"/>
      <c r="HZ147" s="43"/>
      <c r="IA147" s="43"/>
      <c r="IB147" s="43"/>
      <c r="IC147" s="43"/>
      <c r="ID147" s="43"/>
      <c r="IE147" s="43"/>
      <c r="IF147" s="43"/>
      <c r="IG147" s="43"/>
      <c r="IH147" s="43"/>
      <c r="II147" s="43"/>
      <c r="IJ147" s="43"/>
      <c r="IK147" s="43"/>
      <c r="IL147" s="43"/>
      <c r="IM147" s="43"/>
      <c r="IN147" s="43"/>
    </row>
    <row r="148" spans="1:254" s="60" customFormat="1" ht="60">
      <c r="A148" s="63"/>
      <c r="B148" s="79" t="s">
        <v>370</v>
      </c>
      <c r="C148" s="113"/>
      <c r="D148" s="111"/>
      <c r="E148" s="111"/>
      <c r="F148" s="111"/>
      <c r="G148" s="88"/>
      <c r="H148" s="88"/>
      <c r="I148" s="59"/>
      <c r="J148" s="59"/>
      <c r="K148" s="59"/>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43"/>
      <c r="FJ148" s="43"/>
      <c r="FK148" s="43"/>
      <c r="FL148" s="43"/>
      <c r="FM148" s="43"/>
      <c r="FN148" s="43"/>
      <c r="FO148" s="43"/>
      <c r="FP148" s="43"/>
      <c r="FQ148" s="43"/>
      <c r="FR148" s="43"/>
      <c r="FS148" s="43"/>
      <c r="FT148" s="43"/>
      <c r="FU148" s="43"/>
      <c r="FV148" s="43"/>
      <c r="FW148" s="43"/>
      <c r="FX148" s="43"/>
      <c r="FY148" s="43"/>
      <c r="FZ148" s="43"/>
      <c r="GA148" s="43"/>
      <c r="GB148" s="43"/>
      <c r="GC148" s="43"/>
      <c r="GD148" s="43"/>
      <c r="GE148" s="43"/>
      <c r="GF148" s="43"/>
      <c r="GG148" s="43"/>
      <c r="GH148" s="43"/>
      <c r="GI148" s="43"/>
      <c r="GJ148" s="43"/>
      <c r="GK148" s="43"/>
      <c r="GL148" s="43"/>
      <c r="GM148" s="43"/>
      <c r="GN148" s="43"/>
      <c r="GO148" s="43"/>
      <c r="GP148" s="43"/>
      <c r="GQ148" s="43"/>
      <c r="GR148" s="43"/>
      <c r="GS148" s="43"/>
      <c r="GT148" s="43"/>
      <c r="GU148" s="43"/>
      <c r="GV148" s="43"/>
      <c r="GW148" s="43"/>
      <c r="GX148" s="43"/>
      <c r="GY148" s="43"/>
      <c r="GZ148" s="43"/>
      <c r="HA148" s="43"/>
      <c r="HB148" s="43"/>
      <c r="HC148" s="43"/>
      <c r="HD148" s="43"/>
      <c r="HE148" s="43"/>
      <c r="HF148" s="43"/>
      <c r="HG148" s="43"/>
      <c r="HH148" s="43"/>
      <c r="HI148" s="43"/>
      <c r="HJ148" s="43"/>
      <c r="HK148" s="43"/>
      <c r="HL148" s="43"/>
      <c r="HM148" s="43"/>
      <c r="HN148" s="43"/>
      <c r="HO148" s="43"/>
      <c r="HP148" s="43"/>
      <c r="HQ148" s="43"/>
      <c r="HR148" s="43"/>
      <c r="HS148" s="43"/>
      <c r="HT148" s="43"/>
      <c r="HU148" s="43"/>
      <c r="HV148" s="43"/>
      <c r="HW148" s="43"/>
      <c r="HX148" s="43"/>
      <c r="HY148" s="43"/>
      <c r="HZ148" s="43"/>
      <c r="IA148" s="43"/>
      <c r="IB148" s="43"/>
      <c r="IC148" s="43"/>
      <c r="ID148" s="43"/>
      <c r="IE148" s="43"/>
      <c r="IF148" s="43"/>
      <c r="IG148" s="43"/>
      <c r="IH148" s="43"/>
      <c r="II148" s="43"/>
      <c r="IJ148" s="43"/>
      <c r="IK148" s="43"/>
      <c r="IL148" s="43"/>
      <c r="IM148" s="43"/>
      <c r="IN148" s="43"/>
    </row>
    <row r="149" spans="1:254" s="60" customFormat="1">
      <c r="A149" s="63"/>
      <c r="B149" s="80" t="s">
        <v>398</v>
      </c>
      <c r="C149" s="113">
        <f t="shared" ref="C149:H149" si="66">C150+C151</f>
        <v>0</v>
      </c>
      <c r="D149" s="113">
        <f t="shared" si="66"/>
        <v>122660</v>
      </c>
      <c r="E149" s="113">
        <f t="shared" si="66"/>
        <v>174330</v>
      </c>
      <c r="F149" s="113">
        <f t="shared" si="66"/>
        <v>158490</v>
      </c>
      <c r="G149" s="113">
        <f t="shared" si="66"/>
        <v>158490</v>
      </c>
      <c r="H149" s="113">
        <f t="shared" si="66"/>
        <v>8710.570000000007</v>
      </c>
      <c r="I149" s="59"/>
      <c r="J149" s="59"/>
      <c r="K149" s="59"/>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43"/>
      <c r="FJ149" s="43"/>
      <c r="FK149" s="43"/>
      <c r="FL149" s="43"/>
      <c r="FM149" s="43"/>
      <c r="FN149" s="43"/>
      <c r="FO149" s="43"/>
      <c r="FP149" s="43"/>
      <c r="FQ149" s="43"/>
      <c r="FR149" s="43"/>
      <c r="FS149" s="43"/>
      <c r="FT149" s="43"/>
      <c r="FU149" s="43"/>
      <c r="FV149" s="43"/>
      <c r="FW149" s="43"/>
      <c r="FX149" s="43"/>
      <c r="FY149" s="43"/>
      <c r="FZ149" s="43"/>
      <c r="GA149" s="43"/>
      <c r="GB149" s="43"/>
      <c r="GC149" s="43"/>
      <c r="GD149" s="43"/>
      <c r="GE149" s="43"/>
      <c r="GF149" s="43"/>
      <c r="GG149" s="43"/>
      <c r="GH149" s="43"/>
      <c r="GI149" s="43"/>
      <c r="GJ149" s="43"/>
      <c r="GK149" s="43"/>
      <c r="GL149" s="43"/>
      <c r="GM149" s="43"/>
      <c r="GN149" s="43"/>
      <c r="GO149" s="43"/>
      <c r="GP149" s="43"/>
      <c r="GQ149" s="43"/>
      <c r="GR149" s="43"/>
      <c r="GS149" s="43"/>
      <c r="GT149" s="43"/>
      <c r="GU149" s="43"/>
      <c r="GV149" s="43"/>
      <c r="GW149" s="43"/>
      <c r="GX149" s="43"/>
      <c r="GY149" s="43"/>
      <c r="GZ149" s="43"/>
      <c r="HA149" s="43"/>
      <c r="HB149" s="43"/>
      <c r="HC149" s="43"/>
      <c r="HD149" s="43"/>
      <c r="HE149" s="43"/>
      <c r="HF149" s="43"/>
      <c r="HG149" s="43"/>
      <c r="HH149" s="43"/>
      <c r="HI149" s="43"/>
      <c r="HJ149" s="43"/>
      <c r="HK149" s="43"/>
      <c r="HL149" s="43"/>
      <c r="HM149" s="43"/>
      <c r="HN149" s="43"/>
      <c r="HO149" s="43"/>
      <c r="HP149" s="43"/>
      <c r="HQ149" s="43"/>
      <c r="HR149" s="43"/>
      <c r="HS149" s="43"/>
      <c r="HT149" s="43"/>
      <c r="HU149" s="43"/>
      <c r="HV149" s="43"/>
      <c r="HW149" s="43"/>
      <c r="HX149" s="43"/>
      <c r="HY149" s="43"/>
      <c r="HZ149" s="43"/>
      <c r="IA149" s="43"/>
      <c r="IB149" s="43"/>
      <c r="IC149" s="43"/>
      <c r="ID149" s="43"/>
      <c r="IE149" s="43"/>
      <c r="IF149" s="43"/>
      <c r="IG149" s="43"/>
      <c r="IH149" s="43"/>
      <c r="II149" s="43"/>
      <c r="IJ149" s="43"/>
      <c r="IK149" s="43"/>
      <c r="IL149" s="43"/>
      <c r="IM149" s="43"/>
      <c r="IN149" s="43"/>
    </row>
    <row r="150" spans="1:254" s="60" customFormat="1" ht="16.5" customHeight="1">
      <c r="A150" s="63"/>
      <c r="B150" s="80" t="s">
        <v>368</v>
      </c>
      <c r="C150" s="113"/>
      <c r="D150" s="111">
        <v>122660</v>
      </c>
      <c r="E150" s="111">
        <v>174330</v>
      </c>
      <c r="F150" s="111">
        <v>158490</v>
      </c>
      <c r="G150" s="88">
        <v>158490</v>
      </c>
      <c r="H150" s="88">
        <f>G150-I150</f>
        <v>8710.570000000007</v>
      </c>
      <c r="I150" s="146">
        <v>149779.43</v>
      </c>
      <c r="J150" s="59"/>
      <c r="K150" s="59"/>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43"/>
      <c r="FJ150" s="43"/>
      <c r="FK150" s="43"/>
      <c r="FL150" s="43"/>
      <c r="FM150" s="43"/>
      <c r="FN150" s="43"/>
      <c r="FO150" s="43"/>
      <c r="FP150" s="43"/>
      <c r="FQ150" s="43"/>
      <c r="FR150" s="43"/>
      <c r="FS150" s="43"/>
      <c r="FT150" s="43"/>
      <c r="FU150" s="43"/>
      <c r="FV150" s="43"/>
      <c r="FW150" s="43"/>
      <c r="FX150" s="43"/>
      <c r="FY150" s="43"/>
      <c r="FZ150" s="43"/>
      <c r="GA150" s="43"/>
      <c r="GB150" s="43"/>
      <c r="GC150" s="43"/>
      <c r="GD150" s="43"/>
      <c r="GE150" s="43"/>
      <c r="GF150" s="43"/>
      <c r="GG150" s="43"/>
      <c r="GH150" s="43"/>
      <c r="GI150" s="43"/>
      <c r="GJ150" s="43"/>
      <c r="GK150" s="43"/>
      <c r="GL150" s="43"/>
      <c r="GM150" s="43"/>
      <c r="GN150" s="43"/>
      <c r="GO150" s="43"/>
      <c r="GP150" s="43"/>
      <c r="GQ150" s="43"/>
      <c r="GR150" s="43"/>
      <c r="GS150" s="43"/>
      <c r="GT150" s="43"/>
      <c r="GU150" s="43"/>
      <c r="GV150" s="43"/>
      <c r="GW150" s="43"/>
      <c r="GX150" s="43"/>
      <c r="GY150" s="43"/>
      <c r="GZ150" s="43"/>
      <c r="HA150" s="43"/>
      <c r="HB150" s="43"/>
      <c r="HC150" s="43"/>
      <c r="HD150" s="43"/>
      <c r="HE150" s="43"/>
      <c r="HF150" s="43"/>
      <c r="HG150" s="43"/>
      <c r="HH150" s="43"/>
      <c r="HI150" s="43"/>
      <c r="HJ150" s="43"/>
      <c r="HK150" s="43"/>
      <c r="HL150" s="43"/>
      <c r="HM150" s="43"/>
      <c r="HN150" s="43"/>
      <c r="HO150" s="43"/>
      <c r="HP150" s="43"/>
      <c r="HQ150" s="43"/>
      <c r="HR150" s="43"/>
      <c r="HS150" s="43"/>
      <c r="HT150" s="43"/>
      <c r="HU150" s="43"/>
      <c r="HV150" s="43"/>
      <c r="HW150" s="43"/>
      <c r="HX150" s="43"/>
      <c r="HY150" s="43"/>
      <c r="HZ150" s="43"/>
      <c r="IA150" s="43"/>
      <c r="IB150" s="43"/>
      <c r="IC150" s="43"/>
      <c r="ID150" s="43"/>
      <c r="IE150" s="43"/>
      <c r="IF150" s="43"/>
      <c r="IG150" s="43"/>
      <c r="IH150" s="43"/>
      <c r="II150" s="43"/>
      <c r="IJ150" s="43"/>
      <c r="IK150" s="43"/>
      <c r="IL150" s="43"/>
      <c r="IM150" s="43"/>
      <c r="IN150" s="43"/>
    </row>
    <row r="151" spans="1:254" s="60" customFormat="1" ht="60">
      <c r="A151" s="56"/>
      <c r="B151" s="80" t="s">
        <v>370</v>
      </c>
      <c r="C151" s="113"/>
      <c r="D151" s="111"/>
      <c r="E151" s="111"/>
      <c r="F151" s="111"/>
      <c r="G151" s="88"/>
      <c r="H151" s="88"/>
      <c r="I151" s="59"/>
      <c r="J151" s="59"/>
      <c r="K151" s="59"/>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43"/>
      <c r="FJ151" s="43"/>
      <c r="FK151" s="43"/>
      <c r="FL151" s="43"/>
      <c r="FM151" s="43"/>
      <c r="FN151" s="43"/>
      <c r="FO151" s="43"/>
      <c r="FP151" s="43"/>
      <c r="FQ151" s="43"/>
      <c r="FR151" s="43"/>
      <c r="FS151" s="43"/>
      <c r="FT151" s="43"/>
      <c r="FU151" s="43"/>
      <c r="FV151" s="43"/>
      <c r="FW151" s="43"/>
      <c r="FX151" s="43"/>
      <c r="FY151" s="43"/>
      <c r="FZ151" s="43"/>
      <c r="GA151" s="43"/>
      <c r="GB151" s="43"/>
      <c r="GC151" s="43"/>
      <c r="GD151" s="43"/>
      <c r="GE151" s="43"/>
      <c r="GF151" s="43"/>
      <c r="GG151" s="43"/>
      <c r="GH151" s="43"/>
      <c r="GI151" s="43"/>
      <c r="GJ151" s="43"/>
      <c r="GK151" s="43"/>
      <c r="GL151" s="43"/>
      <c r="GM151" s="43"/>
      <c r="GN151" s="43"/>
      <c r="GO151" s="43"/>
      <c r="GP151" s="43"/>
      <c r="GQ151" s="43"/>
      <c r="GR151" s="43"/>
      <c r="GS151" s="43"/>
      <c r="GT151" s="43"/>
      <c r="GU151" s="43"/>
      <c r="GV151" s="43"/>
      <c r="GW151" s="43"/>
      <c r="GX151" s="43"/>
      <c r="GY151" s="43"/>
      <c r="GZ151" s="43"/>
      <c r="HA151" s="43"/>
      <c r="HB151" s="43"/>
      <c r="HC151" s="43"/>
      <c r="HD151" s="43"/>
      <c r="HE151" s="43"/>
      <c r="HF151" s="43"/>
      <c r="HG151" s="43"/>
      <c r="HH151" s="43"/>
      <c r="HI151" s="43"/>
      <c r="HJ151" s="43"/>
      <c r="HK151" s="43"/>
      <c r="HL151" s="43"/>
      <c r="HM151" s="43"/>
      <c r="HN151" s="43"/>
      <c r="HO151" s="43"/>
      <c r="HP151" s="43"/>
      <c r="HQ151" s="43"/>
      <c r="HR151" s="43"/>
      <c r="HS151" s="43"/>
      <c r="HT151" s="43"/>
      <c r="HU151" s="43"/>
      <c r="HV151" s="43"/>
      <c r="HW151" s="43"/>
      <c r="HX151" s="43"/>
      <c r="HY151" s="43"/>
      <c r="HZ151" s="43"/>
      <c r="IA151" s="43"/>
      <c r="IB151" s="43"/>
      <c r="IC151" s="43"/>
      <c r="ID151" s="43"/>
      <c r="IE151" s="43"/>
      <c r="IF151" s="43"/>
      <c r="IG151" s="43"/>
      <c r="IH151" s="43"/>
      <c r="II151" s="43"/>
      <c r="IJ151" s="43"/>
      <c r="IK151" s="43"/>
      <c r="IL151" s="43"/>
      <c r="IM151" s="43"/>
      <c r="IN151" s="43"/>
    </row>
    <row r="152" spans="1:254" s="126" customFormat="1" ht="30">
      <c r="A152" s="121"/>
      <c r="B152" s="122" t="s">
        <v>399</v>
      </c>
      <c r="C152" s="123">
        <f>C153+C154</f>
        <v>0</v>
      </c>
      <c r="D152" s="123">
        <f>D153+D154</f>
        <v>0</v>
      </c>
      <c r="E152" s="123">
        <f t="shared" ref="E152:H152" si="67">E153+E154</f>
        <v>0</v>
      </c>
      <c r="F152" s="123">
        <f t="shared" si="67"/>
        <v>0</v>
      </c>
      <c r="G152" s="123">
        <f t="shared" si="67"/>
        <v>0</v>
      </c>
      <c r="H152" s="123">
        <f t="shared" si="67"/>
        <v>0</v>
      </c>
      <c r="I152" s="124"/>
      <c r="J152" s="124"/>
      <c r="K152" s="124"/>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c r="CG152" s="125"/>
      <c r="CH152" s="125"/>
      <c r="CI152" s="125"/>
      <c r="CJ152" s="125"/>
      <c r="CK152" s="125"/>
      <c r="CL152" s="125"/>
      <c r="CM152" s="125"/>
      <c r="CN152" s="125"/>
      <c r="CO152" s="125"/>
      <c r="CP152" s="125"/>
      <c r="CQ152" s="125"/>
      <c r="CR152" s="125"/>
      <c r="CS152" s="125"/>
      <c r="CT152" s="125"/>
      <c r="CU152" s="125"/>
      <c r="CV152" s="125"/>
      <c r="CW152" s="125"/>
      <c r="CX152" s="125"/>
      <c r="CY152" s="125"/>
      <c r="CZ152" s="125"/>
      <c r="DA152" s="125"/>
      <c r="DB152" s="125"/>
      <c r="DC152" s="125"/>
      <c r="DD152" s="125"/>
      <c r="DE152" s="125"/>
      <c r="DF152" s="125"/>
      <c r="DG152" s="125"/>
      <c r="DH152" s="125"/>
      <c r="DI152" s="125"/>
      <c r="DJ152" s="125"/>
      <c r="DK152" s="125"/>
      <c r="DL152" s="125"/>
      <c r="DM152" s="125"/>
      <c r="DN152" s="125"/>
      <c r="DO152" s="125"/>
      <c r="DP152" s="125"/>
      <c r="DQ152" s="125"/>
      <c r="DR152" s="125"/>
      <c r="DS152" s="125"/>
      <c r="DT152" s="125"/>
      <c r="DU152" s="125"/>
      <c r="DV152" s="125"/>
      <c r="DW152" s="125"/>
      <c r="DX152" s="125"/>
      <c r="DY152" s="125"/>
      <c r="DZ152" s="125"/>
      <c r="EA152" s="125"/>
      <c r="EB152" s="125"/>
      <c r="EC152" s="125"/>
      <c r="ED152" s="125"/>
      <c r="EE152" s="125"/>
      <c r="EF152" s="125"/>
      <c r="EG152" s="125"/>
      <c r="EH152" s="125"/>
      <c r="EI152" s="125"/>
      <c r="EJ152" s="125"/>
      <c r="EK152" s="125"/>
      <c r="EL152" s="125"/>
      <c r="EM152" s="125"/>
      <c r="EN152" s="125"/>
      <c r="EO152" s="125"/>
      <c r="EP152" s="125"/>
      <c r="EQ152" s="125"/>
      <c r="ER152" s="125"/>
      <c r="ES152" s="125"/>
      <c r="ET152" s="125"/>
      <c r="EU152" s="125"/>
      <c r="EV152" s="125"/>
      <c r="EW152" s="125"/>
      <c r="EX152" s="125"/>
      <c r="EY152" s="125"/>
      <c r="EZ152" s="125"/>
      <c r="FA152" s="125"/>
      <c r="FB152" s="125"/>
      <c r="FC152" s="125"/>
      <c r="FD152" s="125"/>
      <c r="FE152" s="125"/>
      <c r="FF152" s="125"/>
      <c r="FG152" s="125"/>
      <c r="FH152" s="125"/>
      <c r="FI152" s="125"/>
      <c r="FJ152" s="125"/>
      <c r="FK152" s="125"/>
      <c r="FL152" s="125"/>
      <c r="FM152" s="125"/>
      <c r="FN152" s="125"/>
      <c r="FO152" s="125"/>
      <c r="FP152" s="125"/>
      <c r="FQ152" s="125"/>
      <c r="FR152" s="125"/>
      <c r="FS152" s="125"/>
      <c r="FT152" s="125"/>
      <c r="FU152" s="125"/>
      <c r="FV152" s="125"/>
      <c r="FW152" s="125"/>
      <c r="FX152" s="125"/>
      <c r="FY152" s="125"/>
      <c r="FZ152" s="125"/>
      <c r="GA152" s="125"/>
      <c r="GB152" s="125"/>
      <c r="GC152" s="125"/>
      <c r="GD152" s="125"/>
      <c r="GE152" s="125"/>
      <c r="GF152" s="125"/>
      <c r="GG152" s="125"/>
      <c r="GH152" s="125"/>
      <c r="GI152" s="125"/>
      <c r="GJ152" s="125"/>
      <c r="GK152" s="125"/>
      <c r="GL152" s="125"/>
      <c r="GM152" s="125"/>
      <c r="GN152" s="125"/>
      <c r="GO152" s="125"/>
      <c r="GP152" s="125"/>
      <c r="GQ152" s="125"/>
      <c r="GR152" s="125"/>
      <c r="GS152" s="125"/>
      <c r="GT152" s="125"/>
      <c r="GU152" s="125"/>
      <c r="GV152" s="125"/>
      <c r="GW152" s="125"/>
      <c r="GX152" s="125"/>
      <c r="GY152" s="125"/>
      <c r="GZ152" s="125"/>
      <c r="HA152" s="125"/>
      <c r="HB152" s="125"/>
      <c r="HC152" s="125"/>
      <c r="HD152" s="125"/>
      <c r="HE152" s="125"/>
      <c r="HF152" s="125"/>
      <c r="HG152" s="125"/>
      <c r="HH152" s="125"/>
      <c r="HI152" s="125"/>
      <c r="HJ152" s="125"/>
      <c r="HK152" s="125"/>
      <c r="HL152" s="125"/>
      <c r="HM152" s="125"/>
      <c r="HN152" s="125"/>
      <c r="HO152" s="125"/>
      <c r="HP152" s="125"/>
      <c r="HQ152" s="125"/>
      <c r="HR152" s="125"/>
      <c r="HS152" s="125"/>
      <c r="HT152" s="125"/>
      <c r="HU152" s="125"/>
      <c r="HV152" s="125"/>
      <c r="HW152" s="125"/>
      <c r="HX152" s="125"/>
      <c r="HY152" s="125"/>
      <c r="HZ152" s="125"/>
      <c r="IA152" s="125"/>
      <c r="IB152" s="125"/>
      <c r="IC152" s="125"/>
      <c r="ID152" s="125"/>
      <c r="IE152" s="125"/>
      <c r="IF152" s="125"/>
      <c r="IG152" s="125"/>
      <c r="IH152" s="125"/>
      <c r="II152" s="125"/>
      <c r="IJ152" s="125"/>
      <c r="IK152" s="125"/>
      <c r="IL152" s="125"/>
      <c r="IM152" s="125"/>
      <c r="IN152" s="125"/>
    </row>
    <row r="153" spans="1:254" s="126" customFormat="1">
      <c r="A153" s="121"/>
      <c r="B153" s="122" t="s">
        <v>368</v>
      </c>
      <c r="C153" s="123"/>
      <c r="D153" s="141"/>
      <c r="E153" s="141"/>
      <c r="F153" s="141"/>
      <c r="G153" s="142"/>
      <c r="H153" s="142"/>
      <c r="I153" s="124"/>
      <c r="J153" s="124"/>
      <c r="K153" s="124"/>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c r="CX153" s="125"/>
      <c r="CY153" s="125"/>
      <c r="CZ153" s="125"/>
      <c r="DA153" s="125"/>
      <c r="DB153" s="125"/>
      <c r="DC153" s="125"/>
      <c r="DD153" s="125"/>
      <c r="DE153" s="125"/>
      <c r="DF153" s="125"/>
      <c r="DG153" s="125"/>
      <c r="DH153" s="125"/>
      <c r="DI153" s="125"/>
      <c r="DJ153" s="125"/>
      <c r="DK153" s="125"/>
      <c r="DL153" s="125"/>
      <c r="DM153" s="125"/>
      <c r="DN153" s="125"/>
      <c r="DO153" s="125"/>
      <c r="DP153" s="125"/>
      <c r="DQ153" s="125"/>
      <c r="DR153" s="125"/>
      <c r="DS153" s="125"/>
      <c r="DT153" s="125"/>
      <c r="DU153" s="125"/>
      <c r="DV153" s="125"/>
      <c r="DW153" s="125"/>
      <c r="DX153" s="125"/>
      <c r="DY153" s="125"/>
      <c r="DZ153" s="125"/>
      <c r="EA153" s="125"/>
      <c r="EB153" s="125"/>
      <c r="EC153" s="125"/>
      <c r="ED153" s="125"/>
      <c r="EE153" s="125"/>
      <c r="EF153" s="125"/>
      <c r="EG153" s="125"/>
      <c r="EH153" s="125"/>
      <c r="EI153" s="125"/>
      <c r="EJ153" s="125"/>
      <c r="EK153" s="125"/>
      <c r="EL153" s="125"/>
      <c r="EM153" s="125"/>
      <c r="EN153" s="125"/>
      <c r="EO153" s="125"/>
      <c r="EP153" s="125"/>
      <c r="EQ153" s="125"/>
      <c r="ER153" s="125"/>
      <c r="ES153" s="125"/>
      <c r="ET153" s="125"/>
      <c r="EU153" s="125"/>
      <c r="EV153" s="125"/>
      <c r="EW153" s="125"/>
      <c r="EX153" s="125"/>
      <c r="EY153" s="125"/>
      <c r="EZ153" s="125"/>
      <c r="FA153" s="125"/>
      <c r="FB153" s="125"/>
      <c r="FC153" s="125"/>
      <c r="FD153" s="125"/>
      <c r="FE153" s="125"/>
      <c r="FF153" s="125"/>
      <c r="FG153" s="125"/>
      <c r="FH153" s="125"/>
      <c r="FI153" s="125"/>
      <c r="FJ153" s="125"/>
      <c r="FK153" s="125"/>
      <c r="FL153" s="125"/>
      <c r="FM153" s="125"/>
      <c r="FN153" s="125"/>
      <c r="FO153" s="125"/>
      <c r="FP153" s="125"/>
      <c r="FQ153" s="125"/>
      <c r="FR153" s="125"/>
      <c r="FS153" s="125"/>
      <c r="FT153" s="125"/>
      <c r="FU153" s="125"/>
      <c r="FV153" s="125"/>
      <c r="FW153" s="125"/>
      <c r="FX153" s="125"/>
      <c r="FY153" s="125"/>
      <c r="FZ153" s="125"/>
      <c r="GA153" s="125"/>
      <c r="GB153" s="125"/>
      <c r="GC153" s="125"/>
      <c r="GD153" s="125"/>
      <c r="GE153" s="125"/>
      <c r="GF153" s="125"/>
      <c r="GG153" s="125"/>
      <c r="GH153" s="125"/>
      <c r="GI153" s="125"/>
      <c r="GJ153" s="125"/>
      <c r="GK153" s="125"/>
      <c r="GL153" s="125"/>
      <c r="GM153" s="125"/>
      <c r="GN153" s="125"/>
      <c r="GO153" s="125"/>
      <c r="GP153" s="125"/>
      <c r="GQ153" s="125"/>
      <c r="GR153" s="125"/>
      <c r="GS153" s="125"/>
      <c r="GT153" s="125"/>
      <c r="GU153" s="125"/>
      <c r="GV153" s="125"/>
      <c r="GW153" s="125"/>
      <c r="GX153" s="125"/>
      <c r="GY153" s="125"/>
      <c r="GZ153" s="125"/>
      <c r="HA153" s="125"/>
      <c r="HB153" s="125"/>
      <c r="HC153" s="125"/>
      <c r="HD153" s="125"/>
      <c r="HE153" s="125"/>
      <c r="HF153" s="125"/>
      <c r="HG153" s="125"/>
      <c r="HH153" s="125"/>
      <c r="HI153" s="125"/>
      <c r="HJ153" s="125"/>
      <c r="HK153" s="125"/>
      <c r="HL153" s="125"/>
      <c r="HM153" s="125"/>
      <c r="HN153" s="125"/>
      <c r="HO153" s="125"/>
      <c r="HP153" s="125"/>
      <c r="HQ153" s="125"/>
      <c r="HR153" s="125"/>
      <c r="HS153" s="125"/>
      <c r="HT153" s="125"/>
      <c r="HU153" s="125"/>
      <c r="HV153" s="125"/>
      <c r="HW153" s="125"/>
      <c r="HX153" s="125"/>
      <c r="HY153" s="125"/>
      <c r="HZ153" s="125"/>
      <c r="IA153" s="125"/>
      <c r="IB153" s="125"/>
      <c r="IC153" s="125"/>
      <c r="ID153" s="125"/>
      <c r="IE153" s="125"/>
      <c r="IF153" s="125"/>
      <c r="IG153" s="125"/>
      <c r="IH153" s="125"/>
      <c r="II153" s="125"/>
      <c r="IJ153" s="125"/>
      <c r="IK153" s="125"/>
      <c r="IL153" s="125"/>
      <c r="IM153" s="125"/>
      <c r="IN153" s="125"/>
    </row>
    <row r="154" spans="1:254" s="126" customFormat="1" ht="60">
      <c r="A154" s="121"/>
      <c r="B154" s="122" t="s">
        <v>370</v>
      </c>
      <c r="C154" s="123"/>
      <c r="D154" s="141"/>
      <c r="E154" s="141"/>
      <c r="F154" s="141"/>
      <c r="G154" s="142"/>
      <c r="H154" s="142"/>
      <c r="I154" s="124"/>
      <c r="J154" s="124"/>
      <c r="K154" s="124"/>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25"/>
      <c r="DS154" s="125"/>
      <c r="DT154" s="125"/>
      <c r="DU154" s="125"/>
      <c r="DV154" s="125"/>
      <c r="DW154" s="125"/>
      <c r="DX154" s="125"/>
      <c r="DY154" s="125"/>
      <c r="DZ154" s="125"/>
      <c r="EA154" s="125"/>
      <c r="EB154" s="125"/>
      <c r="EC154" s="125"/>
      <c r="ED154" s="125"/>
      <c r="EE154" s="125"/>
      <c r="EF154" s="125"/>
      <c r="EG154" s="125"/>
      <c r="EH154" s="125"/>
      <c r="EI154" s="125"/>
      <c r="EJ154" s="125"/>
      <c r="EK154" s="125"/>
      <c r="EL154" s="125"/>
      <c r="EM154" s="125"/>
      <c r="EN154" s="125"/>
      <c r="EO154" s="125"/>
      <c r="EP154" s="125"/>
      <c r="EQ154" s="125"/>
      <c r="ER154" s="125"/>
      <c r="ES154" s="125"/>
      <c r="ET154" s="125"/>
      <c r="EU154" s="125"/>
      <c r="EV154" s="125"/>
      <c r="EW154" s="125"/>
      <c r="EX154" s="125"/>
      <c r="EY154" s="125"/>
      <c r="EZ154" s="125"/>
      <c r="FA154" s="125"/>
      <c r="FB154" s="125"/>
      <c r="FC154" s="125"/>
      <c r="FD154" s="125"/>
      <c r="FE154" s="125"/>
      <c r="FF154" s="125"/>
      <c r="FG154" s="125"/>
      <c r="FH154" s="125"/>
      <c r="FI154" s="125"/>
      <c r="FJ154" s="125"/>
      <c r="FK154" s="125"/>
      <c r="FL154" s="125"/>
      <c r="FM154" s="125"/>
      <c r="FN154" s="125"/>
      <c r="FO154" s="125"/>
      <c r="FP154" s="125"/>
      <c r="FQ154" s="125"/>
      <c r="FR154" s="125"/>
      <c r="FS154" s="125"/>
      <c r="FT154" s="125"/>
      <c r="FU154" s="125"/>
      <c r="FV154" s="125"/>
      <c r="FW154" s="125"/>
      <c r="FX154" s="125"/>
      <c r="FY154" s="125"/>
      <c r="FZ154" s="125"/>
      <c r="GA154" s="125"/>
      <c r="GB154" s="125"/>
      <c r="GC154" s="125"/>
      <c r="GD154" s="125"/>
      <c r="GE154" s="125"/>
      <c r="GF154" s="125"/>
      <c r="GG154" s="125"/>
      <c r="GH154" s="125"/>
      <c r="GI154" s="125"/>
      <c r="GJ154" s="125"/>
      <c r="GK154" s="125"/>
      <c r="GL154" s="125"/>
      <c r="GM154" s="125"/>
      <c r="GN154" s="125"/>
      <c r="GO154" s="125"/>
      <c r="GP154" s="125"/>
      <c r="GQ154" s="125"/>
      <c r="GR154" s="125"/>
      <c r="GS154" s="125"/>
      <c r="GT154" s="125"/>
      <c r="GU154" s="125"/>
      <c r="GV154" s="125"/>
      <c r="GW154" s="125"/>
      <c r="GX154" s="125"/>
      <c r="GY154" s="125"/>
      <c r="GZ154" s="125"/>
      <c r="HA154" s="125"/>
      <c r="HB154" s="125"/>
      <c r="HC154" s="125"/>
      <c r="HD154" s="125"/>
      <c r="HE154" s="125"/>
      <c r="HF154" s="125"/>
      <c r="HG154" s="125"/>
      <c r="HH154" s="125"/>
      <c r="HI154" s="125"/>
      <c r="HJ154" s="125"/>
      <c r="HK154" s="125"/>
      <c r="HL154" s="125"/>
      <c r="HM154" s="125"/>
      <c r="HN154" s="125"/>
      <c r="HO154" s="125"/>
      <c r="HP154" s="125"/>
      <c r="HQ154" s="125"/>
      <c r="HR154" s="125"/>
      <c r="HS154" s="125"/>
      <c r="HT154" s="125"/>
      <c r="HU154" s="125"/>
      <c r="HV154" s="125"/>
      <c r="HW154" s="125"/>
      <c r="HX154" s="125"/>
      <c r="HY154" s="125"/>
      <c r="HZ154" s="125"/>
      <c r="IA154" s="125"/>
      <c r="IB154" s="125"/>
      <c r="IC154" s="125"/>
      <c r="ID154" s="125"/>
      <c r="IE154" s="125"/>
      <c r="IF154" s="125"/>
      <c r="IG154" s="125"/>
      <c r="IH154" s="125"/>
      <c r="II154" s="125"/>
      <c r="IJ154" s="125"/>
      <c r="IK154" s="125"/>
      <c r="IL154" s="125"/>
      <c r="IM154" s="125"/>
      <c r="IN154" s="125"/>
    </row>
    <row r="155" spans="1:254" s="60" customFormat="1" ht="16.5" customHeight="1">
      <c r="A155" s="63"/>
      <c r="B155" s="80" t="s">
        <v>400</v>
      </c>
      <c r="C155" s="113"/>
      <c r="D155" s="111"/>
      <c r="E155" s="111"/>
      <c r="F155" s="111"/>
      <c r="G155" s="88"/>
      <c r="H155" s="88"/>
      <c r="I155" s="59"/>
      <c r="J155" s="59"/>
      <c r="K155" s="59"/>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c r="EK155" s="43"/>
      <c r="EL155" s="43"/>
      <c r="EM155" s="43"/>
      <c r="EN155" s="43"/>
      <c r="EO155" s="43"/>
      <c r="EP155" s="43"/>
      <c r="EQ155" s="43"/>
      <c r="ER155" s="43"/>
      <c r="ES155" s="43"/>
      <c r="ET155" s="43"/>
      <c r="EU155" s="43"/>
      <c r="EV155" s="43"/>
      <c r="EW155" s="43"/>
      <c r="EX155" s="43"/>
      <c r="EY155" s="43"/>
      <c r="EZ155" s="43"/>
      <c r="FA155" s="43"/>
      <c r="FB155" s="43"/>
      <c r="FC155" s="43"/>
      <c r="FD155" s="43"/>
      <c r="FE155" s="43"/>
      <c r="FF155" s="43"/>
      <c r="FG155" s="43"/>
      <c r="FH155" s="43"/>
      <c r="FI155" s="43"/>
      <c r="FJ155" s="43"/>
      <c r="FK155" s="43"/>
      <c r="FL155" s="43"/>
      <c r="FM155" s="43"/>
      <c r="FN155" s="43"/>
      <c r="FO155" s="43"/>
      <c r="FP155" s="43"/>
      <c r="FQ155" s="43"/>
      <c r="FR155" s="43"/>
      <c r="FS155" s="43"/>
      <c r="FT155" s="43"/>
      <c r="FU155" s="43"/>
      <c r="FV155" s="43"/>
      <c r="FW155" s="43"/>
      <c r="FX155" s="43"/>
      <c r="FY155" s="43"/>
      <c r="FZ155" s="43"/>
      <c r="GA155" s="43"/>
      <c r="GB155" s="43"/>
      <c r="GC155" s="43"/>
      <c r="GD155" s="43"/>
      <c r="GE155" s="43"/>
      <c r="GF155" s="43"/>
      <c r="GG155" s="43"/>
      <c r="GH155" s="43"/>
      <c r="GI155" s="43"/>
      <c r="GJ155" s="43"/>
      <c r="GK155" s="43"/>
      <c r="GL155" s="43"/>
      <c r="GM155" s="43"/>
      <c r="GN155" s="43"/>
      <c r="GO155" s="43"/>
      <c r="GP155" s="43"/>
      <c r="GQ155" s="43"/>
      <c r="GR155" s="43"/>
      <c r="GS155" s="43"/>
      <c r="GT155" s="43"/>
      <c r="GU155" s="43"/>
      <c r="GV155" s="43"/>
      <c r="GW155" s="43"/>
      <c r="GX155" s="43"/>
      <c r="GY155" s="43"/>
      <c r="GZ155" s="43"/>
      <c r="HA155" s="43"/>
      <c r="HB155" s="43"/>
      <c r="HC155" s="43"/>
      <c r="HD155" s="43"/>
      <c r="HE155" s="43"/>
      <c r="HF155" s="43"/>
      <c r="HG155" s="43"/>
      <c r="HH155" s="43"/>
      <c r="HI155" s="43"/>
      <c r="HJ155" s="43"/>
      <c r="HK155" s="43"/>
      <c r="HL155" s="43"/>
      <c r="HM155" s="43"/>
      <c r="HN155" s="43"/>
      <c r="HO155" s="43"/>
      <c r="HP155" s="43"/>
      <c r="HQ155" s="43"/>
      <c r="HR155" s="43"/>
      <c r="HS155" s="43"/>
      <c r="HT155" s="43"/>
      <c r="HU155" s="43"/>
      <c r="HV155" s="43"/>
      <c r="HW155" s="43"/>
      <c r="HX155" s="43"/>
      <c r="HY155" s="43"/>
      <c r="HZ155" s="43"/>
      <c r="IA155" s="43"/>
      <c r="IB155" s="43"/>
      <c r="IC155" s="43"/>
      <c r="ID155" s="43"/>
      <c r="IE155" s="43"/>
      <c r="IF155" s="43"/>
      <c r="IG155" s="43"/>
      <c r="IH155" s="43"/>
      <c r="II155" s="43"/>
      <c r="IJ155" s="43"/>
      <c r="IK155" s="43"/>
      <c r="IL155" s="43"/>
      <c r="IM155" s="43"/>
      <c r="IN155" s="43"/>
    </row>
    <row r="156" spans="1:254" ht="16.5" customHeight="1">
      <c r="A156" s="63"/>
      <c r="B156" s="64" t="s">
        <v>381</v>
      </c>
      <c r="C156" s="113"/>
      <c r="D156" s="111"/>
      <c r="E156" s="111"/>
      <c r="F156" s="111"/>
      <c r="G156" s="88"/>
      <c r="H156" s="88"/>
      <c r="I156" s="59"/>
      <c r="J156" s="59"/>
      <c r="K156" s="59"/>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c r="EO156" s="60"/>
      <c r="EP156" s="60"/>
      <c r="EQ156" s="60"/>
      <c r="ER156" s="60"/>
      <c r="ES156" s="60"/>
      <c r="ET156" s="60"/>
      <c r="EU156" s="60"/>
      <c r="EV156" s="60"/>
      <c r="EW156" s="60"/>
      <c r="EX156" s="60"/>
      <c r="EY156" s="60"/>
      <c r="EZ156" s="60"/>
      <c r="FA156" s="60"/>
      <c r="FB156" s="60"/>
      <c r="FC156" s="60"/>
      <c r="FD156" s="60"/>
      <c r="FE156" s="60"/>
      <c r="FF156" s="60"/>
      <c r="FG156" s="60"/>
      <c r="FH156" s="60"/>
      <c r="FI156" s="60"/>
      <c r="FJ156" s="60"/>
      <c r="FK156" s="60"/>
      <c r="FL156" s="60"/>
      <c r="FM156" s="60"/>
      <c r="FN156" s="60"/>
      <c r="FO156" s="60"/>
      <c r="FP156" s="60"/>
      <c r="FQ156" s="60"/>
      <c r="FR156" s="60"/>
      <c r="FS156" s="60"/>
      <c r="FT156" s="60"/>
      <c r="FU156" s="60"/>
      <c r="FV156" s="60"/>
      <c r="FW156" s="60"/>
      <c r="FX156" s="60"/>
      <c r="FY156" s="60"/>
      <c r="FZ156" s="60"/>
      <c r="GA156" s="60"/>
      <c r="GB156" s="60"/>
      <c r="GC156" s="60"/>
      <c r="GD156" s="60"/>
      <c r="GE156" s="60"/>
      <c r="GF156" s="60"/>
      <c r="GG156" s="60"/>
      <c r="GH156" s="60"/>
      <c r="GI156" s="60"/>
      <c r="GJ156" s="60"/>
      <c r="GK156" s="60"/>
      <c r="GL156" s="60"/>
      <c r="GM156" s="60"/>
      <c r="GN156" s="60"/>
      <c r="GO156" s="60"/>
      <c r="GP156" s="60"/>
      <c r="GQ156" s="60"/>
      <c r="GR156" s="60"/>
      <c r="GS156" s="60"/>
      <c r="GT156" s="60"/>
      <c r="GU156" s="60"/>
      <c r="GV156" s="60"/>
      <c r="GW156" s="60"/>
      <c r="GX156" s="60"/>
      <c r="GY156" s="60"/>
      <c r="GZ156" s="60"/>
      <c r="HA156" s="60"/>
      <c r="HB156" s="60"/>
      <c r="HC156" s="60"/>
      <c r="HD156" s="60"/>
      <c r="HE156" s="60"/>
      <c r="HF156" s="60"/>
      <c r="HG156" s="60"/>
      <c r="HH156" s="60"/>
      <c r="HI156" s="60"/>
      <c r="HJ156" s="60"/>
      <c r="HK156" s="60"/>
      <c r="HL156" s="60"/>
      <c r="HM156" s="60"/>
      <c r="HN156" s="60"/>
      <c r="HO156" s="60"/>
      <c r="HP156" s="60"/>
      <c r="HQ156" s="60"/>
      <c r="HR156" s="60"/>
      <c r="HS156" s="60"/>
      <c r="HT156" s="60"/>
      <c r="HU156" s="60"/>
      <c r="HV156" s="60"/>
      <c r="HW156" s="60"/>
      <c r="HX156" s="60"/>
      <c r="HY156" s="60"/>
      <c r="HZ156" s="60"/>
      <c r="IA156" s="60"/>
      <c r="IB156" s="60"/>
      <c r="IC156" s="60"/>
      <c r="ID156" s="60"/>
      <c r="IE156" s="60"/>
      <c r="IF156" s="60"/>
      <c r="IG156" s="60"/>
      <c r="IH156" s="60"/>
      <c r="II156" s="60"/>
      <c r="IJ156" s="60"/>
      <c r="IK156" s="60"/>
      <c r="IL156" s="60"/>
      <c r="IM156" s="60"/>
      <c r="IO156" s="60"/>
      <c r="IP156" s="60"/>
      <c r="IQ156" s="60"/>
      <c r="IR156" s="60"/>
      <c r="IS156" s="60"/>
      <c r="IT156" s="60"/>
    </row>
    <row r="157" spans="1:254">
      <c r="A157" s="56"/>
      <c r="B157" s="80" t="s">
        <v>401</v>
      </c>
      <c r="C157" s="113">
        <f t="shared" ref="C157:H157" si="68">C158+C159</f>
        <v>0</v>
      </c>
      <c r="D157" s="113">
        <f t="shared" si="68"/>
        <v>0</v>
      </c>
      <c r="E157" s="113">
        <f t="shared" si="68"/>
        <v>0</v>
      </c>
      <c r="F157" s="113">
        <f t="shared" si="68"/>
        <v>0</v>
      </c>
      <c r="G157" s="113">
        <f t="shared" si="68"/>
        <v>0</v>
      </c>
      <c r="H157" s="113">
        <f t="shared" si="68"/>
        <v>0</v>
      </c>
      <c r="I157" s="59"/>
      <c r="J157" s="59"/>
      <c r="K157" s="59"/>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c r="EX157" s="60"/>
      <c r="EY157" s="60"/>
      <c r="EZ157" s="60"/>
      <c r="FA157" s="60"/>
      <c r="FB157" s="60"/>
      <c r="FC157" s="60"/>
      <c r="FD157" s="60"/>
      <c r="FE157" s="60"/>
      <c r="FF157" s="60"/>
      <c r="FG157" s="60"/>
      <c r="FH157" s="60"/>
      <c r="FI157" s="60"/>
      <c r="FJ157" s="60"/>
      <c r="FK157" s="60"/>
      <c r="FL157" s="60"/>
      <c r="FM157" s="60"/>
      <c r="FN157" s="60"/>
      <c r="FO157" s="60"/>
      <c r="FP157" s="60"/>
      <c r="FQ157" s="60"/>
      <c r="FR157" s="60"/>
      <c r="FS157" s="60"/>
      <c r="FT157" s="60"/>
      <c r="FU157" s="60"/>
      <c r="FV157" s="60"/>
      <c r="FW157" s="60"/>
      <c r="FX157" s="60"/>
      <c r="FY157" s="60"/>
      <c r="FZ157" s="60"/>
      <c r="GA157" s="60"/>
      <c r="GB157" s="60"/>
      <c r="GC157" s="60"/>
      <c r="GD157" s="60"/>
      <c r="GE157" s="60"/>
      <c r="GF157" s="60"/>
      <c r="GG157" s="60"/>
      <c r="GH157" s="60"/>
      <c r="GI157" s="60"/>
      <c r="GJ157" s="60"/>
      <c r="GK157" s="60"/>
      <c r="GL157" s="60"/>
      <c r="GM157" s="60"/>
      <c r="GN157" s="60"/>
      <c r="GO157" s="60"/>
      <c r="GP157" s="60"/>
      <c r="GQ157" s="60"/>
      <c r="GR157" s="60"/>
      <c r="GS157" s="60"/>
      <c r="GT157" s="60"/>
      <c r="GU157" s="60"/>
      <c r="GV157" s="60"/>
      <c r="GW157" s="60"/>
      <c r="GX157" s="60"/>
      <c r="GY157" s="60"/>
      <c r="GZ157" s="60"/>
      <c r="HA157" s="60"/>
      <c r="HB157" s="60"/>
      <c r="HC157" s="60"/>
      <c r="HD157" s="60"/>
      <c r="HE157" s="60"/>
      <c r="HF157" s="60"/>
      <c r="HG157" s="60"/>
      <c r="HH157" s="60"/>
      <c r="HI157" s="60"/>
      <c r="HJ157" s="60"/>
      <c r="HK157" s="60"/>
      <c r="HL157" s="60"/>
      <c r="HM157" s="60"/>
      <c r="HN157" s="60"/>
      <c r="HO157" s="60"/>
      <c r="HP157" s="60"/>
      <c r="HQ157" s="60"/>
      <c r="HR157" s="60"/>
      <c r="HS157" s="60"/>
      <c r="HT157" s="60"/>
      <c r="HU157" s="60"/>
      <c r="HV157" s="60"/>
      <c r="HW157" s="60"/>
      <c r="HX157" s="60"/>
      <c r="HY157" s="60"/>
      <c r="HZ157" s="60"/>
      <c r="IA157" s="60"/>
      <c r="IB157" s="60"/>
      <c r="IC157" s="60"/>
      <c r="ID157" s="60"/>
      <c r="IE157" s="60"/>
      <c r="IF157" s="60"/>
      <c r="IG157" s="60"/>
      <c r="IH157" s="60"/>
      <c r="II157" s="60"/>
      <c r="IJ157" s="60"/>
      <c r="IK157" s="60"/>
      <c r="IL157" s="60"/>
      <c r="IM157" s="60"/>
      <c r="IO157" s="60"/>
      <c r="IP157" s="60"/>
      <c r="IQ157" s="60"/>
      <c r="IR157" s="60"/>
      <c r="IS157" s="60"/>
      <c r="IT157" s="60"/>
    </row>
    <row r="158" spans="1:254">
      <c r="A158" s="63"/>
      <c r="B158" s="80" t="s">
        <v>368</v>
      </c>
      <c r="C158" s="113"/>
      <c r="D158" s="111"/>
      <c r="E158" s="111"/>
      <c r="F158" s="111"/>
      <c r="G158" s="143"/>
      <c r="H158" s="143"/>
      <c r="I158" s="59"/>
      <c r="J158" s="59"/>
      <c r="K158" s="59"/>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c r="IG158" s="60"/>
      <c r="IH158" s="60"/>
      <c r="II158" s="60"/>
      <c r="IJ158" s="60"/>
      <c r="IK158" s="60"/>
      <c r="IL158" s="60"/>
      <c r="IM158" s="60"/>
    </row>
    <row r="159" spans="1:254" ht="60">
      <c r="A159" s="63"/>
      <c r="B159" s="80" t="s">
        <v>370</v>
      </c>
      <c r="C159" s="113"/>
      <c r="D159" s="111"/>
      <c r="E159" s="111"/>
      <c r="F159" s="111"/>
      <c r="G159" s="143"/>
      <c r="H159" s="143"/>
      <c r="I159" s="59"/>
      <c r="J159" s="59"/>
      <c r="K159" s="59"/>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60"/>
      <c r="DL159" s="60"/>
      <c r="DM159" s="60"/>
      <c r="DN159" s="60"/>
      <c r="DO159" s="60"/>
      <c r="DP159" s="60"/>
      <c r="DQ159" s="60"/>
      <c r="DR159" s="60"/>
      <c r="DS159" s="60"/>
      <c r="DT159" s="60"/>
      <c r="DU159" s="60"/>
      <c r="DV159" s="60"/>
      <c r="DW159" s="60"/>
      <c r="DX159" s="60"/>
      <c r="DY159" s="60"/>
      <c r="DZ159" s="60"/>
      <c r="EA159" s="60"/>
      <c r="EB159" s="60"/>
      <c r="EC159" s="60"/>
      <c r="ED159" s="60"/>
      <c r="EE159" s="60"/>
      <c r="EF159" s="60"/>
      <c r="EG159" s="60"/>
      <c r="EH159" s="60"/>
      <c r="EI159" s="60"/>
      <c r="EJ159" s="60"/>
      <c r="EK159" s="60"/>
      <c r="EL159" s="60"/>
      <c r="EM159" s="60"/>
      <c r="EN159" s="60"/>
      <c r="EO159" s="60"/>
      <c r="EP159" s="60"/>
      <c r="EQ159" s="60"/>
      <c r="ER159" s="60"/>
      <c r="ES159" s="60"/>
      <c r="ET159" s="60"/>
      <c r="EU159" s="60"/>
      <c r="EV159" s="60"/>
      <c r="EW159" s="60"/>
      <c r="EX159" s="60"/>
      <c r="EY159" s="60"/>
      <c r="EZ159" s="60"/>
      <c r="FA159" s="60"/>
      <c r="FB159" s="60"/>
      <c r="FC159" s="60"/>
      <c r="FD159" s="60"/>
      <c r="FE159" s="60"/>
      <c r="FF159" s="60"/>
      <c r="FG159" s="60"/>
      <c r="FH159" s="60"/>
      <c r="FI159" s="60"/>
      <c r="FJ159" s="60"/>
      <c r="FK159" s="60"/>
      <c r="FL159" s="60"/>
      <c r="FM159" s="60"/>
      <c r="FN159" s="60"/>
      <c r="FO159" s="60"/>
      <c r="FP159" s="60"/>
      <c r="FQ159" s="60"/>
      <c r="FR159" s="60"/>
      <c r="FS159" s="60"/>
      <c r="FT159" s="60"/>
      <c r="FU159" s="60"/>
      <c r="FV159" s="60"/>
      <c r="FW159" s="60"/>
      <c r="FX159" s="60"/>
      <c r="FY159" s="60"/>
      <c r="FZ159" s="60"/>
      <c r="GA159" s="60"/>
      <c r="GB159" s="60"/>
      <c r="GC159" s="60"/>
      <c r="GD159" s="60"/>
      <c r="GE159" s="60"/>
      <c r="GF159" s="60"/>
      <c r="GG159" s="60"/>
      <c r="GH159" s="60"/>
      <c r="GI159" s="60"/>
      <c r="GJ159" s="60"/>
      <c r="GK159" s="60"/>
      <c r="GL159" s="60"/>
      <c r="GM159" s="60"/>
      <c r="GN159" s="60"/>
      <c r="GO159" s="60"/>
      <c r="GP159" s="60"/>
      <c r="GQ159" s="60"/>
      <c r="GR159" s="60"/>
      <c r="GS159" s="60"/>
      <c r="GT159" s="60"/>
      <c r="GU159" s="60"/>
      <c r="GV159" s="60"/>
      <c r="GW159" s="60"/>
      <c r="GX159" s="60"/>
      <c r="GY159" s="60"/>
      <c r="GZ159" s="60"/>
      <c r="HA159" s="60"/>
      <c r="HB159" s="60"/>
      <c r="HC159" s="60"/>
      <c r="HD159" s="60"/>
      <c r="HE159" s="60"/>
      <c r="HF159" s="60"/>
      <c r="HG159" s="60"/>
      <c r="HH159" s="60"/>
      <c r="HI159" s="60"/>
      <c r="HJ159" s="60"/>
      <c r="HK159" s="60"/>
      <c r="HL159" s="60"/>
      <c r="HM159" s="60"/>
      <c r="HN159" s="60"/>
      <c r="HO159" s="60"/>
      <c r="HP159" s="60"/>
      <c r="HQ159" s="60"/>
      <c r="HR159" s="60"/>
      <c r="HS159" s="60"/>
      <c r="HT159" s="60"/>
      <c r="HU159" s="60"/>
      <c r="HV159" s="60"/>
      <c r="HW159" s="60"/>
      <c r="HX159" s="60"/>
      <c r="HY159" s="60"/>
      <c r="HZ159" s="60"/>
      <c r="IA159" s="60"/>
      <c r="IB159" s="60"/>
      <c r="IC159" s="60"/>
      <c r="ID159" s="60"/>
      <c r="IE159" s="60"/>
      <c r="IF159" s="60"/>
      <c r="IG159" s="60"/>
      <c r="IH159" s="60"/>
      <c r="II159" s="60"/>
      <c r="IJ159" s="60"/>
      <c r="IK159" s="60"/>
      <c r="IL159" s="60"/>
      <c r="IM159" s="60"/>
    </row>
    <row r="160" spans="1:254" ht="45">
      <c r="A160" s="63"/>
      <c r="B160" s="81" t="s">
        <v>506</v>
      </c>
      <c r="C160" s="113"/>
      <c r="D160" s="111"/>
      <c r="E160" s="111"/>
      <c r="F160" s="111"/>
      <c r="G160" s="143"/>
      <c r="H160" s="143"/>
      <c r="I160" s="59"/>
      <c r="J160" s="59"/>
      <c r="K160" s="59"/>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0"/>
      <c r="EF160" s="60"/>
      <c r="EG160" s="60"/>
      <c r="EH160" s="60"/>
      <c r="EI160" s="60"/>
      <c r="EJ160" s="60"/>
      <c r="EK160" s="60"/>
      <c r="EL160" s="60"/>
      <c r="EM160" s="60"/>
      <c r="EN160" s="60"/>
      <c r="EO160" s="60"/>
      <c r="EP160" s="60"/>
      <c r="EQ160" s="60"/>
      <c r="ER160" s="60"/>
      <c r="ES160" s="60"/>
      <c r="ET160" s="60"/>
      <c r="EU160" s="60"/>
      <c r="EV160" s="60"/>
      <c r="EW160" s="60"/>
      <c r="EX160" s="60"/>
      <c r="EY160" s="60"/>
      <c r="EZ160" s="60"/>
      <c r="FA160" s="60"/>
      <c r="FB160" s="60"/>
      <c r="FC160" s="60"/>
      <c r="FD160" s="60"/>
      <c r="FE160" s="60"/>
      <c r="FF160" s="60"/>
      <c r="FG160" s="60"/>
      <c r="FH160" s="60"/>
      <c r="FI160" s="60"/>
      <c r="FJ160" s="60"/>
      <c r="FK160" s="60"/>
      <c r="FL160" s="60"/>
      <c r="FM160" s="60"/>
      <c r="FN160" s="60"/>
      <c r="FO160" s="60"/>
      <c r="FP160" s="60"/>
      <c r="FQ160" s="60"/>
      <c r="FR160" s="60"/>
      <c r="FS160" s="60"/>
      <c r="FT160" s="60"/>
      <c r="FU160" s="60"/>
      <c r="FV160" s="60"/>
      <c r="FW160" s="60"/>
      <c r="FX160" s="60"/>
      <c r="FY160" s="60"/>
      <c r="FZ160" s="60"/>
      <c r="GA160" s="60"/>
      <c r="GB160" s="60"/>
      <c r="GC160" s="60"/>
      <c r="GD160" s="60"/>
      <c r="GE160" s="60"/>
      <c r="GF160" s="60"/>
      <c r="GG160" s="60"/>
      <c r="GH160" s="60"/>
      <c r="GI160" s="60"/>
      <c r="GJ160" s="60"/>
      <c r="GK160" s="60"/>
      <c r="GL160" s="60"/>
      <c r="GM160" s="60"/>
      <c r="GN160" s="60"/>
      <c r="GO160" s="60"/>
      <c r="GP160" s="60"/>
      <c r="GQ160" s="60"/>
      <c r="GR160" s="60"/>
      <c r="GS160" s="60"/>
      <c r="GT160" s="60"/>
      <c r="GU160" s="60"/>
      <c r="GV160" s="60"/>
      <c r="GW160" s="60"/>
      <c r="GX160" s="60"/>
      <c r="GY160" s="60"/>
      <c r="GZ160" s="60"/>
      <c r="HA160" s="60"/>
      <c r="HB160" s="60"/>
      <c r="HC160" s="60"/>
      <c r="HD160" s="60"/>
      <c r="HE160" s="60"/>
      <c r="HF160" s="60"/>
      <c r="HG160" s="60"/>
      <c r="HH160" s="60"/>
      <c r="HI160" s="60"/>
      <c r="HJ160" s="60"/>
      <c r="HK160" s="60"/>
      <c r="HL160" s="60"/>
      <c r="HM160" s="60"/>
      <c r="HN160" s="60"/>
      <c r="HO160" s="60"/>
      <c r="HP160" s="60"/>
      <c r="HQ160" s="60"/>
      <c r="HR160" s="60"/>
      <c r="HS160" s="60"/>
      <c r="HT160" s="60"/>
      <c r="HU160" s="60"/>
      <c r="HV160" s="60"/>
      <c r="HW160" s="60"/>
      <c r="HX160" s="60"/>
      <c r="HY160" s="60"/>
      <c r="HZ160" s="60"/>
      <c r="IA160" s="60"/>
      <c r="IB160" s="60"/>
      <c r="IC160" s="60"/>
      <c r="ID160" s="60"/>
      <c r="IE160" s="60"/>
      <c r="IF160" s="60"/>
      <c r="IG160" s="60"/>
      <c r="IH160" s="60"/>
      <c r="II160" s="60"/>
      <c r="IJ160" s="60"/>
      <c r="IK160" s="60"/>
      <c r="IL160" s="60"/>
      <c r="IM160" s="60"/>
    </row>
    <row r="161" spans="1:254" ht="30">
      <c r="A161" s="63"/>
      <c r="B161" s="81" t="s">
        <v>402</v>
      </c>
      <c r="C161" s="113"/>
      <c r="D161" s="111"/>
      <c r="E161" s="111"/>
      <c r="F161" s="111"/>
      <c r="G161" s="143"/>
      <c r="H161" s="143"/>
      <c r="I161" s="59"/>
      <c r="J161" s="59"/>
      <c r="K161" s="59"/>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c r="EO161" s="60"/>
      <c r="EP161" s="60"/>
      <c r="EQ161" s="60"/>
      <c r="ER161" s="60"/>
      <c r="ES161" s="60"/>
      <c r="ET161" s="60"/>
      <c r="EU161" s="60"/>
      <c r="EV161" s="60"/>
      <c r="EW161" s="60"/>
      <c r="EX161" s="60"/>
      <c r="EY161" s="60"/>
      <c r="EZ161" s="60"/>
      <c r="FA161" s="60"/>
      <c r="FB161" s="60"/>
      <c r="FC161" s="60"/>
      <c r="FD161" s="60"/>
      <c r="FE161" s="60"/>
      <c r="FF161" s="60"/>
      <c r="FG161" s="60"/>
      <c r="FH161" s="60"/>
      <c r="FI161" s="60"/>
      <c r="FJ161" s="60"/>
      <c r="FK161" s="60"/>
      <c r="FL161" s="60"/>
      <c r="FM161" s="60"/>
      <c r="FN161" s="60"/>
      <c r="FO161" s="60"/>
      <c r="FP161" s="60"/>
      <c r="FQ161" s="60"/>
      <c r="FR161" s="60"/>
      <c r="FS161" s="60"/>
      <c r="FT161" s="60"/>
      <c r="FU161" s="60"/>
      <c r="FV161" s="60"/>
      <c r="FW161" s="60"/>
      <c r="FX161" s="60"/>
      <c r="FY161" s="60"/>
      <c r="FZ161" s="60"/>
      <c r="GA161" s="60"/>
      <c r="GB161" s="60"/>
      <c r="GC161" s="60"/>
      <c r="GD161" s="60"/>
      <c r="GE161" s="60"/>
      <c r="GF161" s="60"/>
      <c r="GG161" s="60"/>
      <c r="GH161" s="60"/>
      <c r="GI161" s="60"/>
      <c r="GJ161" s="60"/>
      <c r="GK161" s="60"/>
      <c r="GL161" s="60"/>
      <c r="GM161" s="60"/>
      <c r="GN161" s="60"/>
      <c r="GO161" s="60"/>
      <c r="GP161" s="60"/>
      <c r="GQ161" s="60"/>
      <c r="GR161" s="60"/>
      <c r="GS161" s="60"/>
      <c r="GT161" s="60"/>
      <c r="GU161" s="60"/>
      <c r="GV161" s="60"/>
      <c r="GW161" s="60"/>
      <c r="GX161" s="60"/>
      <c r="GY161" s="60"/>
      <c r="GZ161" s="60"/>
      <c r="HA161" s="60"/>
      <c r="HB161" s="60"/>
      <c r="HC161" s="60"/>
      <c r="HD161" s="60"/>
      <c r="HE161" s="60"/>
      <c r="HF161" s="60"/>
      <c r="HG161" s="60"/>
      <c r="HH161" s="60"/>
      <c r="HI161" s="60"/>
      <c r="HJ161" s="60"/>
      <c r="HK161" s="60"/>
      <c r="HL161" s="60"/>
      <c r="HM161" s="60"/>
      <c r="HN161" s="60"/>
      <c r="HO161" s="60"/>
      <c r="HP161" s="60"/>
      <c r="HQ161" s="60"/>
      <c r="HR161" s="60"/>
      <c r="HS161" s="60"/>
      <c r="HT161" s="60"/>
      <c r="HU161" s="60"/>
      <c r="HV161" s="60"/>
      <c r="HW161" s="60"/>
      <c r="HX161" s="60"/>
      <c r="HY161" s="60"/>
      <c r="HZ161" s="60"/>
      <c r="IA161" s="60"/>
      <c r="IB161" s="60"/>
      <c r="IC161" s="60"/>
      <c r="ID161" s="60"/>
      <c r="IE161" s="60"/>
      <c r="IF161" s="60"/>
      <c r="IG161" s="60"/>
      <c r="IH161" s="60"/>
      <c r="II161" s="60"/>
      <c r="IJ161" s="60"/>
      <c r="IK161" s="60"/>
      <c r="IL161" s="60"/>
      <c r="IM161" s="60"/>
      <c r="IN161" s="60"/>
    </row>
    <row r="162" spans="1:254" s="60" customFormat="1" ht="30">
      <c r="A162" s="63"/>
      <c r="B162" s="82" t="s">
        <v>403</v>
      </c>
      <c r="C162" s="113">
        <f t="shared" ref="C162:H162" si="69">C163+C166+C167+C170</f>
        <v>0</v>
      </c>
      <c r="D162" s="113">
        <f t="shared" si="69"/>
        <v>0</v>
      </c>
      <c r="E162" s="113">
        <f t="shared" si="69"/>
        <v>0</v>
      </c>
      <c r="F162" s="113">
        <f t="shared" si="69"/>
        <v>0</v>
      </c>
      <c r="G162" s="113">
        <f t="shared" si="69"/>
        <v>0</v>
      </c>
      <c r="H162" s="113">
        <f t="shared" si="69"/>
        <v>0</v>
      </c>
      <c r="I162" s="59"/>
      <c r="J162" s="59"/>
      <c r="K162" s="59"/>
      <c r="IO162" s="43"/>
      <c r="IP162" s="43"/>
      <c r="IQ162" s="43"/>
      <c r="IR162" s="43"/>
      <c r="IS162" s="43"/>
      <c r="IT162" s="43"/>
    </row>
    <row r="163" spans="1:254" s="60" customFormat="1">
      <c r="A163" s="63"/>
      <c r="B163" s="83" t="s">
        <v>404</v>
      </c>
      <c r="C163" s="113">
        <f t="shared" ref="C163:H163" si="70">C164+C165</f>
        <v>0</v>
      </c>
      <c r="D163" s="113">
        <f t="shared" si="70"/>
        <v>0</v>
      </c>
      <c r="E163" s="113">
        <f t="shared" si="70"/>
        <v>0</v>
      </c>
      <c r="F163" s="113">
        <f t="shared" si="70"/>
        <v>0</v>
      </c>
      <c r="G163" s="113">
        <f t="shared" si="70"/>
        <v>0</v>
      </c>
      <c r="H163" s="113">
        <f t="shared" si="70"/>
        <v>0</v>
      </c>
      <c r="I163" s="59"/>
      <c r="J163" s="59"/>
      <c r="K163" s="59"/>
      <c r="IO163" s="43"/>
      <c r="IP163" s="43"/>
      <c r="IQ163" s="43"/>
      <c r="IR163" s="43"/>
      <c r="IS163" s="43"/>
      <c r="IT163" s="43"/>
    </row>
    <row r="164" spans="1:254">
      <c r="A164" s="63"/>
      <c r="B164" s="83" t="s">
        <v>368</v>
      </c>
      <c r="C164" s="113"/>
      <c r="D164" s="111"/>
      <c r="E164" s="111"/>
      <c r="F164" s="111"/>
      <c r="G164" s="143"/>
      <c r="H164" s="143"/>
      <c r="I164" s="59"/>
      <c r="J164" s="59"/>
      <c r="K164" s="59"/>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c r="EO164" s="60"/>
      <c r="EP164" s="60"/>
      <c r="EQ164" s="60"/>
      <c r="ER164" s="60"/>
      <c r="ES164" s="60"/>
      <c r="ET164" s="60"/>
      <c r="EU164" s="60"/>
      <c r="EV164" s="60"/>
      <c r="EW164" s="60"/>
      <c r="EX164" s="60"/>
      <c r="EY164" s="60"/>
      <c r="EZ164" s="60"/>
      <c r="FA164" s="60"/>
      <c r="FB164" s="60"/>
      <c r="FC164" s="60"/>
      <c r="FD164" s="60"/>
      <c r="FE164" s="60"/>
      <c r="FF164" s="60"/>
      <c r="FG164" s="60"/>
      <c r="FH164" s="60"/>
      <c r="FI164" s="60"/>
      <c r="FJ164" s="60"/>
      <c r="FK164" s="60"/>
      <c r="FL164" s="60"/>
      <c r="FM164" s="60"/>
      <c r="FN164" s="60"/>
      <c r="FO164" s="60"/>
      <c r="FP164" s="60"/>
      <c r="FQ164" s="60"/>
      <c r="FR164" s="60"/>
      <c r="FS164" s="60"/>
      <c r="FT164" s="60"/>
      <c r="FU164" s="60"/>
      <c r="FV164" s="60"/>
      <c r="FW164" s="60"/>
      <c r="FX164" s="60"/>
      <c r="FY164" s="60"/>
      <c r="FZ164" s="60"/>
      <c r="GA164" s="60"/>
      <c r="GB164" s="60"/>
      <c r="GC164" s="60"/>
      <c r="GD164" s="60"/>
      <c r="GE164" s="60"/>
      <c r="GF164" s="60"/>
      <c r="GG164" s="60"/>
      <c r="GH164" s="60"/>
      <c r="GI164" s="60"/>
      <c r="GJ164" s="60"/>
      <c r="GK164" s="60"/>
      <c r="GL164" s="60"/>
      <c r="GM164" s="60"/>
      <c r="GN164" s="60"/>
      <c r="GO164" s="60"/>
      <c r="GP164" s="60"/>
      <c r="GQ164" s="60"/>
      <c r="GR164" s="60"/>
      <c r="GS164" s="60"/>
      <c r="GT164" s="60"/>
      <c r="GU164" s="60"/>
      <c r="GV164" s="60"/>
      <c r="GW164" s="60"/>
      <c r="GX164" s="60"/>
      <c r="GY164" s="60"/>
      <c r="GZ164" s="60"/>
      <c r="HA164" s="60"/>
      <c r="HB164" s="60"/>
      <c r="HC164" s="60"/>
      <c r="HD164" s="60"/>
      <c r="HE164" s="60"/>
      <c r="HF164" s="60"/>
      <c r="HG164" s="60"/>
      <c r="HH164" s="60"/>
      <c r="HI164" s="60"/>
      <c r="HJ164" s="60"/>
      <c r="HK164" s="60"/>
      <c r="HL164" s="60"/>
      <c r="HM164" s="60"/>
      <c r="HN164" s="60"/>
      <c r="HO164" s="60"/>
      <c r="HP164" s="60"/>
      <c r="HQ164" s="60"/>
      <c r="HR164" s="60"/>
      <c r="HS164" s="60"/>
      <c r="HT164" s="60"/>
      <c r="HU164" s="60"/>
      <c r="HV164" s="60"/>
      <c r="HW164" s="60"/>
      <c r="HX164" s="60"/>
      <c r="HY164" s="60"/>
      <c r="HZ164" s="60"/>
      <c r="IA164" s="60"/>
      <c r="IB164" s="60"/>
      <c r="IC164" s="60"/>
      <c r="ID164" s="60"/>
      <c r="IE164" s="60"/>
      <c r="IF164" s="60"/>
      <c r="IG164" s="60"/>
      <c r="IH164" s="60"/>
      <c r="II164" s="60"/>
      <c r="IJ164" s="60"/>
      <c r="IK164" s="60"/>
      <c r="IL164" s="60"/>
      <c r="IM164" s="60"/>
      <c r="IN164" s="60"/>
      <c r="IO164" s="60"/>
      <c r="IP164" s="60"/>
      <c r="IQ164" s="60"/>
      <c r="IR164" s="60"/>
      <c r="IS164" s="60"/>
      <c r="IT164" s="60"/>
    </row>
    <row r="165" spans="1:254" ht="60">
      <c r="A165" s="56"/>
      <c r="B165" s="83" t="s">
        <v>370</v>
      </c>
      <c r="C165" s="113"/>
      <c r="D165" s="111"/>
      <c r="E165" s="111"/>
      <c r="F165" s="111"/>
      <c r="G165" s="143"/>
      <c r="H165" s="143"/>
      <c r="I165" s="59"/>
      <c r="J165" s="59"/>
      <c r="K165" s="59"/>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60"/>
      <c r="EJ165" s="60"/>
      <c r="EK165" s="60"/>
      <c r="EL165" s="60"/>
      <c r="EM165" s="60"/>
      <c r="EN165" s="60"/>
      <c r="EO165" s="60"/>
      <c r="EP165" s="60"/>
      <c r="EQ165" s="60"/>
      <c r="ER165" s="60"/>
      <c r="ES165" s="60"/>
      <c r="ET165" s="60"/>
      <c r="EU165" s="60"/>
      <c r="EV165" s="60"/>
      <c r="EW165" s="60"/>
      <c r="EX165" s="60"/>
      <c r="EY165" s="60"/>
      <c r="EZ165" s="60"/>
      <c r="FA165" s="60"/>
      <c r="FB165" s="60"/>
      <c r="FC165" s="60"/>
      <c r="FD165" s="60"/>
      <c r="FE165" s="60"/>
      <c r="FF165" s="60"/>
      <c r="FG165" s="60"/>
      <c r="FH165" s="60"/>
      <c r="FI165" s="60"/>
      <c r="FJ165" s="60"/>
      <c r="FK165" s="60"/>
      <c r="FL165" s="60"/>
      <c r="FM165" s="60"/>
      <c r="FN165" s="60"/>
      <c r="FO165" s="60"/>
      <c r="FP165" s="60"/>
      <c r="FQ165" s="60"/>
      <c r="FR165" s="60"/>
      <c r="FS165" s="60"/>
      <c r="FT165" s="60"/>
      <c r="FU165" s="60"/>
      <c r="FV165" s="60"/>
      <c r="FW165" s="60"/>
      <c r="FX165" s="60"/>
      <c r="FY165" s="60"/>
      <c r="FZ165" s="60"/>
      <c r="GA165" s="60"/>
      <c r="GB165" s="60"/>
      <c r="GC165" s="60"/>
      <c r="GD165" s="60"/>
      <c r="GE165" s="60"/>
      <c r="GF165" s="60"/>
      <c r="GG165" s="60"/>
      <c r="GH165" s="60"/>
      <c r="GI165" s="60"/>
      <c r="GJ165" s="60"/>
      <c r="GK165" s="60"/>
      <c r="GL165" s="60"/>
      <c r="GM165" s="60"/>
      <c r="GN165" s="60"/>
      <c r="GO165" s="60"/>
      <c r="GP165" s="60"/>
      <c r="GQ165" s="60"/>
      <c r="GR165" s="60"/>
      <c r="GS165" s="60"/>
      <c r="GT165" s="60"/>
      <c r="GU165" s="60"/>
      <c r="GV165" s="60"/>
      <c r="GW165" s="60"/>
      <c r="GX165" s="60"/>
      <c r="GY165" s="60"/>
      <c r="GZ165" s="60"/>
      <c r="HA165" s="60"/>
      <c r="HB165" s="60"/>
      <c r="HC165" s="60"/>
      <c r="HD165" s="60"/>
      <c r="HE165" s="60"/>
      <c r="HF165" s="60"/>
      <c r="HG165" s="60"/>
      <c r="HH165" s="60"/>
      <c r="HI165" s="60"/>
      <c r="HJ165" s="60"/>
      <c r="HK165" s="60"/>
      <c r="HL165" s="60"/>
      <c r="HM165" s="60"/>
      <c r="HN165" s="60"/>
      <c r="HO165" s="60"/>
      <c r="HP165" s="60"/>
      <c r="HQ165" s="60"/>
      <c r="HR165" s="60"/>
      <c r="HS165" s="60"/>
      <c r="HT165" s="60"/>
      <c r="HU165" s="60"/>
      <c r="HV165" s="60"/>
      <c r="HW165" s="60"/>
      <c r="HX165" s="60"/>
      <c r="HY165" s="60"/>
      <c r="HZ165" s="60"/>
      <c r="IA165" s="60"/>
      <c r="IB165" s="60"/>
      <c r="IC165" s="60"/>
      <c r="ID165" s="60"/>
      <c r="IE165" s="60"/>
      <c r="IF165" s="60"/>
      <c r="IG165" s="60"/>
      <c r="IH165" s="60"/>
      <c r="II165" s="60"/>
      <c r="IJ165" s="60"/>
      <c r="IK165" s="60"/>
      <c r="IL165" s="60"/>
      <c r="IM165" s="60"/>
      <c r="IN165" s="60"/>
      <c r="IO165" s="60"/>
      <c r="IP165" s="60"/>
      <c r="IQ165" s="60"/>
      <c r="IR165" s="60"/>
      <c r="IS165" s="60"/>
      <c r="IT165" s="60"/>
    </row>
    <row r="166" spans="1:254" ht="30">
      <c r="A166" s="56"/>
      <c r="B166" s="83" t="s">
        <v>405</v>
      </c>
      <c r="C166" s="113"/>
      <c r="D166" s="111"/>
      <c r="E166" s="111"/>
      <c r="F166" s="111"/>
      <c r="G166" s="143"/>
      <c r="H166" s="143"/>
      <c r="I166" s="59"/>
      <c r="J166" s="59"/>
      <c r="K166" s="59"/>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c r="FS166" s="60"/>
      <c r="FT166" s="60"/>
      <c r="FU166" s="60"/>
      <c r="FV166" s="60"/>
      <c r="FW166" s="60"/>
      <c r="FX166" s="60"/>
      <c r="FY166" s="60"/>
      <c r="FZ166" s="60"/>
      <c r="GA166" s="60"/>
      <c r="GB166" s="60"/>
      <c r="GC166" s="60"/>
      <c r="GD166" s="60"/>
      <c r="GE166" s="60"/>
      <c r="GF166" s="60"/>
      <c r="GG166" s="60"/>
      <c r="GH166" s="60"/>
      <c r="GI166" s="60"/>
      <c r="GJ166" s="60"/>
      <c r="GK166" s="60"/>
      <c r="GL166" s="60"/>
      <c r="GM166" s="60"/>
      <c r="GN166" s="60"/>
      <c r="GO166" s="60"/>
      <c r="GP166" s="60"/>
      <c r="GQ166" s="60"/>
      <c r="GR166" s="60"/>
      <c r="GS166" s="60"/>
      <c r="GT166" s="60"/>
      <c r="GU166" s="60"/>
      <c r="GV166" s="60"/>
      <c r="GW166" s="60"/>
      <c r="GX166" s="60"/>
      <c r="GY166" s="60"/>
      <c r="GZ166" s="60"/>
      <c r="HA166" s="60"/>
      <c r="HB166" s="60"/>
      <c r="HC166" s="60"/>
      <c r="HD166" s="60"/>
      <c r="HE166" s="60"/>
      <c r="HF166" s="60"/>
      <c r="HG166" s="60"/>
      <c r="HH166" s="60"/>
      <c r="HI166" s="60"/>
      <c r="HJ166" s="60"/>
      <c r="HK166" s="60"/>
      <c r="HL166" s="60"/>
      <c r="HM166" s="60"/>
      <c r="HN166" s="60"/>
      <c r="HO166" s="60"/>
      <c r="HP166" s="60"/>
      <c r="HQ166" s="60"/>
      <c r="HR166" s="60"/>
      <c r="HS166" s="60"/>
      <c r="HT166" s="60"/>
      <c r="HU166" s="60"/>
      <c r="HV166" s="60"/>
      <c r="HW166" s="60"/>
      <c r="HX166" s="60"/>
      <c r="HY166" s="60"/>
      <c r="HZ166" s="60"/>
      <c r="IA166" s="60"/>
      <c r="IB166" s="60"/>
      <c r="IC166" s="60"/>
      <c r="ID166" s="60"/>
      <c r="IE166" s="60"/>
      <c r="IF166" s="60"/>
      <c r="IG166" s="60"/>
      <c r="IH166" s="60"/>
      <c r="II166" s="60"/>
      <c r="IJ166" s="60"/>
      <c r="IK166" s="60"/>
      <c r="IL166" s="60"/>
      <c r="IM166" s="60"/>
      <c r="IN166" s="60"/>
    </row>
    <row r="167" spans="1:254" ht="30">
      <c r="A167" s="56"/>
      <c r="B167" s="83" t="s">
        <v>406</v>
      </c>
      <c r="C167" s="113">
        <f t="shared" ref="C167:H167" si="71">C168+C169</f>
        <v>0</v>
      </c>
      <c r="D167" s="113">
        <f t="shared" si="71"/>
        <v>0</v>
      </c>
      <c r="E167" s="113">
        <f t="shared" si="71"/>
        <v>0</v>
      </c>
      <c r="F167" s="113">
        <f t="shared" si="71"/>
        <v>0</v>
      </c>
      <c r="G167" s="113">
        <f t="shared" si="71"/>
        <v>0</v>
      </c>
      <c r="H167" s="113">
        <f t="shared" si="71"/>
        <v>0</v>
      </c>
      <c r="I167" s="59"/>
      <c r="J167" s="59"/>
      <c r="K167" s="59"/>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60"/>
      <c r="DE167" s="60"/>
      <c r="DF167" s="60"/>
      <c r="DG167" s="60"/>
      <c r="DH167" s="60"/>
      <c r="DI167" s="60"/>
      <c r="DJ167" s="60"/>
      <c r="DK167" s="60"/>
      <c r="DL167" s="60"/>
      <c r="DM167" s="60"/>
      <c r="DN167" s="60"/>
      <c r="DO167" s="60"/>
      <c r="DP167" s="60"/>
      <c r="DQ167" s="60"/>
      <c r="DR167" s="60"/>
      <c r="DS167" s="60"/>
      <c r="DT167" s="60"/>
      <c r="DU167" s="60"/>
      <c r="DV167" s="60"/>
      <c r="DW167" s="60"/>
      <c r="DX167" s="60"/>
      <c r="DY167" s="60"/>
      <c r="DZ167" s="60"/>
      <c r="EA167" s="60"/>
      <c r="EB167" s="60"/>
      <c r="EC167" s="60"/>
      <c r="ED167" s="60"/>
      <c r="EE167" s="60"/>
      <c r="EF167" s="60"/>
      <c r="EG167" s="60"/>
      <c r="EH167" s="60"/>
      <c r="EI167" s="60"/>
      <c r="EJ167" s="60"/>
      <c r="EK167" s="60"/>
      <c r="EL167" s="60"/>
      <c r="EM167" s="60"/>
      <c r="EN167" s="60"/>
      <c r="EO167" s="60"/>
      <c r="EP167" s="60"/>
      <c r="EQ167" s="60"/>
      <c r="ER167" s="60"/>
      <c r="ES167" s="60"/>
      <c r="ET167" s="60"/>
      <c r="EU167" s="60"/>
      <c r="EV167" s="60"/>
      <c r="EW167" s="60"/>
      <c r="EX167" s="60"/>
      <c r="EY167" s="60"/>
      <c r="EZ167" s="60"/>
      <c r="FA167" s="60"/>
      <c r="FB167" s="60"/>
      <c r="FC167" s="60"/>
      <c r="FD167" s="60"/>
      <c r="FE167" s="60"/>
      <c r="FF167" s="60"/>
      <c r="FG167" s="60"/>
      <c r="FH167" s="60"/>
      <c r="FI167" s="60"/>
      <c r="FJ167" s="60"/>
      <c r="FK167" s="60"/>
      <c r="FL167" s="60"/>
      <c r="FM167" s="60"/>
      <c r="FN167" s="60"/>
      <c r="FO167" s="60"/>
      <c r="FP167" s="60"/>
      <c r="FQ167" s="60"/>
      <c r="FR167" s="60"/>
      <c r="FS167" s="60"/>
      <c r="FT167" s="60"/>
      <c r="FU167" s="60"/>
      <c r="FV167" s="60"/>
      <c r="FW167" s="60"/>
      <c r="FX167" s="60"/>
      <c r="FY167" s="60"/>
      <c r="FZ167" s="60"/>
      <c r="GA167" s="60"/>
      <c r="GB167" s="60"/>
      <c r="GC167" s="60"/>
      <c r="GD167" s="60"/>
      <c r="GE167" s="60"/>
      <c r="GF167" s="60"/>
      <c r="GG167" s="60"/>
      <c r="GH167" s="60"/>
      <c r="GI167" s="60"/>
      <c r="GJ167" s="60"/>
      <c r="GK167" s="60"/>
      <c r="GL167" s="60"/>
      <c r="GM167" s="60"/>
      <c r="GN167" s="60"/>
      <c r="GO167" s="60"/>
      <c r="GP167" s="60"/>
      <c r="GQ167" s="60"/>
      <c r="GR167" s="60"/>
      <c r="GS167" s="60"/>
      <c r="GT167" s="60"/>
      <c r="GU167" s="60"/>
      <c r="GV167" s="60"/>
      <c r="GW167" s="60"/>
      <c r="GX167" s="60"/>
      <c r="GY167" s="60"/>
      <c r="GZ167" s="60"/>
      <c r="HA167" s="60"/>
      <c r="HB167" s="60"/>
      <c r="HC167" s="60"/>
      <c r="HD167" s="60"/>
      <c r="HE167" s="60"/>
      <c r="HF167" s="60"/>
      <c r="HG167" s="60"/>
      <c r="HH167" s="60"/>
      <c r="HI167" s="60"/>
      <c r="HJ167" s="60"/>
      <c r="HK167" s="60"/>
      <c r="HL167" s="60"/>
      <c r="HM167" s="60"/>
      <c r="HN167" s="60"/>
      <c r="HO167" s="60"/>
      <c r="HP167" s="60"/>
      <c r="HQ167" s="60"/>
      <c r="HR167" s="60"/>
      <c r="HS167" s="60"/>
      <c r="HT167" s="60"/>
      <c r="HU167" s="60"/>
      <c r="HV167" s="60"/>
      <c r="HW167" s="60"/>
      <c r="HX167" s="60"/>
      <c r="HY167" s="60"/>
      <c r="HZ167" s="60"/>
      <c r="IA167" s="60"/>
      <c r="IB167" s="60"/>
      <c r="IC167" s="60"/>
      <c r="ID167" s="60"/>
      <c r="IE167" s="60"/>
      <c r="IF167" s="60"/>
      <c r="IG167" s="60"/>
      <c r="IH167" s="60"/>
      <c r="II167" s="60"/>
      <c r="IJ167" s="60"/>
      <c r="IK167" s="60"/>
      <c r="IL167" s="60"/>
      <c r="IM167" s="60"/>
      <c r="IN167" s="60"/>
    </row>
    <row r="168" spans="1:254">
      <c r="A168" s="56"/>
      <c r="B168" s="83" t="s">
        <v>368</v>
      </c>
      <c r="C168" s="113"/>
      <c r="D168" s="111"/>
      <c r="E168" s="111"/>
      <c r="F168" s="111"/>
      <c r="G168" s="143"/>
      <c r="H168" s="143"/>
      <c r="I168" s="59"/>
      <c r="J168" s="59"/>
      <c r="K168" s="59"/>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c r="EO168" s="60"/>
      <c r="EP168" s="60"/>
      <c r="EQ168" s="60"/>
      <c r="ER168" s="60"/>
      <c r="ES168" s="60"/>
      <c r="ET168" s="60"/>
      <c r="EU168" s="60"/>
      <c r="EV168" s="60"/>
      <c r="EW168" s="60"/>
      <c r="EX168" s="60"/>
      <c r="EY168" s="60"/>
      <c r="EZ168" s="60"/>
      <c r="FA168" s="60"/>
      <c r="FB168" s="60"/>
      <c r="FC168" s="60"/>
      <c r="FD168" s="60"/>
      <c r="FE168" s="60"/>
      <c r="FF168" s="60"/>
      <c r="FG168" s="60"/>
      <c r="FH168" s="60"/>
      <c r="FI168" s="60"/>
      <c r="FJ168" s="60"/>
      <c r="FK168" s="60"/>
      <c r="FL168" s="60"/>
      <c r="FM168" s="60"/>
      <c r="FN168" s="60"/>
      <c r="FO168" s="60"/>
      <c r="FP168" s="60"/>
      <c r="FQ168" s="60"/>
      <c r="FR168" s="60"/>
      <c r="FS168" s="60"/>
      <c r="FT168" s="60"/>
      <c r="FU168" s="60"/>
      <c r="FV168" s="60"/>
      <c r="FW168" s="60"/>
      <c r="FX168" s="60"/>
      <c r="FY168" s="60"/>
      <c r="FZ168" s="60"/>
      <c r="GA168" s="60"/>
      <c r="GB168" s="60"/>
      <c r="GC168" s="60"/>
      <c r="GD168" s="60"/>
      <c r="GE168" s="60"/>
      <c r="GF168" s="60"/>
      <c r="GG168" s="60"/>
      <c r="GH168" s="60"/>
      <c r="GI168" s="60"/>
      <c r="GJ168" s="60"/>
      <c r="GK168" s="60"/>
      <c r="GL168" s="60"/>
      <c r="GM168" s="60"/>
      <c r="GN168" s="60"/>
      <c r="GO168" s="60"/>
      <c r="GP168" s="60"/>
      <c r="GQ168" s="60"/>
      <c r="GR168" s="60"/>
      <c r="GS168" s="60"/>
      <c r="GT168" s="60"/>
      <c r="GU168" s="60"/>
      <c r="GV168" s="60"/>
      <c r="GW168" s="60"/>
      <c r="GX168" s="60"/>
      <c r="GY168" s="60"/>
      <c r="GZ168" s="60"/>
      <c r="HA168" s="60"/>
      <c r="HB168" s="60"/>
      <c r="HC168" s="60"/>
      <c r="HD168" s="60"/>
      <c r="HE168" s="60"/>
      <c r="HF168" s="60"/>
      <c r="HG168" s="60"/>
      <c r="HH168" s="60"/>
      <c r="HI168" s="60"/>
      <c r="HJ168" s="60"/>
      <c r="HK168" s="60"/>
      <c r="HL168" s="60"/>
      <c r="HM168" s="60"/>
      <c r="HN168" s="60"/>
      <c r="HO168" s="60"/>
      <c r="HP168" s="60"/>
      <c r="HQ168" s="60"/>
      <c r="HR168" s="60"/>
      <c r="HS168" s="60"/>
      <c r="HT168" s="60"/>
      <c r="HU168" s="60"/>
      <c r="HV168" s="60"/>
      <c r="HW168" s="60"/>
      <c r="HX168" s="60"/>
      <c r="HY168" s="60"/>
      <c r="HZ168" s="60"/>
      <c r="IA168" s="60"/>
      <c r="IB168" s="60"/>
      <c r="IC168" s="60"/>
      <c r="ID168" s="60"/>
      <c r="IE168" s="60"/>
      <c r="IF168" s="60"/>
      <c r="IG168" s="60"/>
      <c r="IH168" s="60"/>
      <c r="II168" s="60"/>
      <c r="IJ168" s="60"/>
      <c r="IK168" s="60"/>
      <c r="IL168" s="60"/>
      <c r="IM168" s="60"/>
      <c r="IN168" s="60"/>
    </row>
    <row r="169" spans="1:254" ht="60">
      <c r="A169" s="63"/>
      <c r="B169" s="83" t="s">
        <v>370</v>
      </c>
      <c r="C169" s="113"/>
      <c r="D169" s="111"/>
      <c r="E169" s="111"/>
      <c r="F169" s="111"/>
      <c r="G169" s="143"/>
      <c r="H169" s="143"/>
      <c r="I169" s="59"/>
      <c r="J169" s="59"/>
      <c r="K169" s="59"/>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60"/>
      <c r="EJ169" s="60"/>
      <c r="EK169" s="60"/>
      <c r="EL169" s="60"/>
      <c r="EM169" s="60"/>
      <c r="EN169" s="60"/>
      <c r="EO169" s="60"/>
      <c r="EP169" s="60"/>
      <c r="EQ169" s="60"/>
      <c r="ER169" s="60"/>
      <c r="ES169" s="60"/>
      <c r="ET169" s="60"/>
      <c r="EU169" s="60"/>
      <c r="EV169" s="60"/>
      <c r="EW169" s="60"/>
      <c r="EX169" s="60"/>
      <c r="EY169" s="60"/>
      <c r="EZ169" s="60"/>
      <c r="FA169" s="60"/>
      <c r="FB169" s="60"/>
      <c r="FC169" s="60"/>
      <c r="FD169" s="60"/>
      <c r="FE169" s="60"/>
      <c r="FF169" s="60"/>
      <c r="FG169" s="60"/>
      <c r="FH169" s="60"/>
      <c r="FI169" s="60"/>
      <c r="FJ169" s="60"/>
      <c r="FK169" s="60"/>
      <c r="FL169" s="60"/>
      <c r="FM169" s="60"/>
      <c r="FN169" s="60"/>
      <c r="FO169" s="60"/>
      <c r="FP169" s="60"/>
      <c r="FQ169" s="60"/>
      <c r="FR169" s="60"/>
      <c r="FS169" s="60"/>
      <c r="FT169" s="60"/>
      <c r="FU169" s="60"/>
      <c r="FV169" s="60"/>
      <c r="FW169" s="60"/>
      <c r="FX169" s="60"/>
      <c r="FY169" s="60"/>
      <c r="FZ169" s="60"/>
      <c r="GA169" s="60"/>
      <c r="GB169" s="60"/>
      <c r="GC169" s="60"/>
      <c r="GD169" s="60"/>
      <c r="GE169" s="60"/>
      <c r="GF169" s="60"/>
      <c r="GG169" s="60"/>
      <c r="GH169" s="60"/>
      <c r="GI169" s="60"/>
      <c r="GJ169" s="60"/>
      <c r="GK169" s="60"/>
      <c r="GL169" s="60"/>
      <c r="GM169" s="60"/>
      <c r="GN169" s="60"/>
      <c r="GO169" s="60"/>
      <c r="GP169" s="60"/>
      <c r="GQ169" s="60"/>
      <c r="GR169" s="60"/>
      <c r="GS169" s="60"/>
      <c r="GT169" s="60"/>
      <c r="GU169" s="60"/>
      <c r="GV169" s="60"/>
      <c r="GW169" s="60"/>
      <c r="GX169" s="60"/>
      <c r="GY169" s="60"/>
      <c r="GZ169" s="60"/>
      <c r="HA169" s="60"/>
      <c r="HB169" s="60"/>
      <c r="HC169" s="60"/>
      <c r="HD169" s="60"/>
      <c r="HE169" s="60"/>
      <c r="HF169" s="60"/>
      <c r="HG169" s="60"/>
      <c r="HH169" s="60"/>
      <c r="HI169" s="60"/>
      <c r="HJ169" s="60"/>
      <c r="HK169" s="60"/>
      <c r="HL169" s="60"/>
      <c r="HM169" s="60"/>
      <c r="HN169" s="60"/>
      <c r="HO169" s="60"/>
      <c r="HP169" s="60"/>
      <c r="HQ169" s="60"/>
      <c r="HR169" s="60"/>
      <c r="HS169" s="60"/>
      <c r="HT169" s="60"/>
      <c r="HU169" s="60"/>
      <c r="HV169" s="60"/>
      <c r="HW169" s="60"/>
      <c r="HX169" s="60"/>
      <c r="HY169" s="60"/>
      <c r="HZ169" s="60"/>
      <c r="IA169" s="60"/>
      <c r="IB169" s="60"/>
      <c r="IC169" s="60"/>
      <c r="ID169" s="60"/>
      <c r="IE169" s="60"/>
      <c r="IF169" s="60"/>
      <c r="IG169" s="60"/>
      <c r="IH169" s="60"/>
      <c r="II169" s="60"/>
      <c r="IJ169" s="60"/>
      <c r="IK169" s="60"/>
      <c r="IL169" s="60"/>
      <c r="IM169" s="60"/>
      <c r="IN169" s="60"/>
    </row>
    <row r="170" spans="1:254" ht="30" customHeight="1">
      <c r="A170" s="63"/>
      <c r="B170" s="83" t="s">
        <v>407</v>
      </c>
      <c r="C170" s="113"/>
      <c r="D170" s="111"/>
      <c r="E170" s="111"/>
      <c r="F170" s="111"/>
      <c r="G170" s="143"/>
      <c r="H170" s="143"/>
      <c r="I170" s="59"/>
      <c r="J170" s="59"/>
      <c r="K170" s="59"/>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60"/>
      <c r="DI170" s="60"/>
      <c r="DJ170" s="60"/>
      <c r="DK170" s="60"/>
      <c r="DL170" s="60"/>
      <c r="DM170" s="60"/>
      <c r="DN170" s="60"/>
      <c r="DO170" s="60"/>
      <c r="DP170" s="60"/>
      <c r="DQ170" s="60"/>
      <c r="DR170" s="60"/>
      <c r="DS170" s="60"/>
      <c r="DT170" s="60"/>
      <c r="DU170" s="60"/>
      <c r="DV170" s="60"/>
      <c r="DW170" s="60"/>
      <c r="DX170" s="60"/>
      <c r="DY170" s="60"/>
      <c r="DZ170" s="60"/>
      <c r="EA170" s="60"/>
      <c r="EB170" s="60"/>
      <c r="EC170" s="60"/>
      <c r="ED170" s="60"/>
      <c r="EE170" s="60"/>
      <c r="EF170" s="60"/>
      <c r="EG170" s="60"/>
      <c r="EH170" s="60"/>
      <c r="EI170" s="60"/>
      <c r="EJ170" s="60"/>
      <c r="EK170" s="60"/>
      <c r="EL170" s="60"/>
      <c r="EM170" s="60"/>
      <c r="EN170" s="60"/>
      <c r="EO170" s="60"/>
      <c r="EP170" s="60"/>
      <c r="EQ170" s="60"/>
      <c r="ER170" s="60"/>
      <c r="ES170" s="60"/>
      <c r="ET170" s="60"/>
      <c r="EU170" s="60"/>
      <c r="EV170" s="60"/>
      <c r="EW170" s="60"/>
      <c r="EX170" s="60"/>
      <c r="EY170" s="60"/>
      <c r="EZ170" s="60"/>
      <c r="FA170" s="60"/>
      <c r="FB170" s="60"/>
      <c r="FC170" s="60"/>
      <c r="FD170" s="60"/>
      <c r="FE170" s="60"/>
      <c r="FF170" s="60"/>
      <c r="FG170" s="60"/>
      <c r="FH170" s="60"/>
      <c r="FI170" s="60"/>
      <c r="FJ170" s="60"/>
      <c r="FK170" s="60"/>
      <c r="FL170" s="60"/>
      <c r="FM170" s="60"/>
      <c r="FN170" s="60"/>
      <c r="FO170" s="60"/>
      <c r="FP170" s="60"/>
      <c r="FQ170" s="60"/>
      <c r="FR170" s="60"/>
      <c r="FS170" s="60"/>
      <c r="FT170" s="60"/>
      <c r="FU170" s="60"/>
      <c r="FV170" s="60"/>
      <c r="FW170" s="60"/>
      <c r="FX170" s="60"/>
      <c r="FY170" s="60"/>
      <c r="FZ170" s="60"/>
      <c r="GA170" s="60"/>
      <c r="GB170" s="60"/>
      <c r="GC170" s="60"/>
      <c r="GD170" s="60"/>
      <c r="GE170" s="60"/>
      <c r="GF170" s="60"/>
      <c r="GG170" s="60"/>
      <c r="GH170" s="60"/>
      <c r="GI170" s="60"/>
      <c r="GJ170" s="60"/>
      <c r="GK170" s="60"/>
      <c r="GL170" s="60"/>
      <c r="GM170" s="60"/>
      <c r="GN170" s="60"/>
      <c r="GO170" s="60"/>
      <c r="GP170" s="60"/>
      <c r="GQ170" s="60"/>
      <c r="GR170" s="60"/>
      <c r="GS170" s="60"/>
      <c r="GT170" s="60"/>
      <c r="GU170" s="60"/>
      <c r="GV170" s="60"/>
      <c r="GW170" s="60"/>
      <c r="GX170" s="60"/>
      <c r="GY170" s="60"/>
      <c r="GZ170" s="60"/>
      <c r="HA170" s="60"/>
      <c r="HB170" s="60"/>
      <c r="HC170" s="60"/>
      <c r="HD170" s="60"/>
      <c r="HE170" s="60"/>
      <c r="HF170" s="60"/>
      <c r="HG170" s="60"/>
      <c r="HH170" s="60"/>
      <c r="HI170" s="60"/>
      <c r="HJ170" s="60"/>
      <c r="HK170" s="60"/>
      <c r="HL170" s="60"/>
      <c r="HM170" s="60"/>
      <c r="HN170" s="60"/>
      <c r="HO170" s="60"/>
      <c r="HP170" s="60"/>
      <c r="HQ170" s="60"/>
      <c r="HR170" s="60"/>
      <c r="HS170" s="60"/>
      <c r="HT170" s="60"/>
      <c r="HU170" s="60"/>
      <c r="HV170" s="60"/>
      <c r="HW170" s="60"/>
      <c r="HX170" s="60"/>
      <c r="HY170" s="60"/>
      <c r="HZ170" s="60"/>
      <c r="IA170" s="60"/>
      <c r="IB170" s="60"/>
      <c r="IC170" s="60"/>
      <c r="ID170" s="60"/>
      <c r="IE170" s="60"/>
      <c r="IF170" s="60"/>
      <c r="IG170" s="60"/>
      <c r="IH170" s="60"/>
      <c r="II170" s="60"/>
      <c r="IJ170" s="60"/>
      <c r="IK170" s="60"/>
      <c r="IL170" s="60"/>
      <c r="IM170" s="60"/>
      <c r="IN170" s="60"/>
    </row>
    <row r="171" spans="1:254" ht="16.5" customHeight="1">
      <c r="A171" s="63"/>
      <c r="B171" s="66" t="s">
        <v>361</v>
      </c>
      <c r="C171" s="113"/>
      <c r="D171" s="111"/>
      <c r="E171" s="111"/>
      <c r="F171" s="111"/>
      <c r="G171" s="143"/>
      <c r="H171" s="143"/>
      <c r="I171" s="59"/>
      <c r="J171" s="59"/>
      <c r="K171" s="59"/>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c r="DS171" s="60"/>
      <c r="DT171" s="60"/>
      <c r="DU171" s="60"/>
      <c r="DV171" s="60"/>
      <c r="DW171" s="60"/>
      <c r="DX171" s="60"/>
      <c r="DY171" s="60"/>
      <c r="DZ171" s="60"/>
      <c r="EA171" s="60"/>
      <c r="EB171" s="60"/>
      <c r="EC171" s="60"/>
      <c r="ED171" s="60"/>
      <c r="EE171" s="60"/>
      <c r="EF171" s="60"/>
      <c r="EG171" s="60"/>
      <c r="EH171" s="60"/>
      <c r="EI171" s="60"/>
      <c r="EJ171" s="60"/>
      <c r="EK171" s="60"/>
      <c r="EL171" s="60"/>
      <c r="EM171" s="60"/>
      <c r="EN171" s="60"/>
      <c r="EO171" s="60"/>
      <c r="EP171" s="60"/>
      <c r="EQ171" s="60"/>
      <c r="ER171" s="60"/>
      <c r="ES171" s="60"/>
      <c r="ET171" s="60"/>
      <c r="EU171" s="60"/>
      <c r="EV171" s="60"/>
      <c r="EW171" s="60"/>
      <c r="EX171" s="60"/>
      <c r="EY171" s="60"/>
      <c r="EZ171" s="60"/>
      <c r="FA171" s="60"/>
      <c r="FB171" s="60"/>
      <c r="FC171" s="60"/>
      <c r="FD171" s="60"/>
      <c r="FE171" s="60"/>
      <c r="FF171" s="60"/>
      <c r="FG171" s="60"/>
      <c r="FH171" s="60"/>
      <c r="FI171" s="60"/>
      <c r="FJ171" s="60"/>
      <c r="FK171" s="60"/>
      <c r="FL171" s="60"/>
      <c r="FM171" s="60"/>
      <c r="FN171" s="60"/>
      <c r="FO171" s="60"/>
      <c r="FP171" s="60"/>
      <c r="FQ171" s="60"/>
      <c r="FR171" s="60"/>
      <c r="FS171" s="60"/>
      <c r="FT171" s="60"/>
      <c r="FU171" s="60"/>
      <c r="FV171" s="60"/>
      <c r="FW171" s="60"/>
      <c r="FX171" s="60"/>
      <c r="FY171" s="60"/>
      <c r="FZ171" s="60"/>
      <c r="GA171" s="60"/>
      <c r="GB171" s="60"/>
      <c r="GC171" s="60"/>
      <c r="GD171" s="60"/>
      <c r="GE171" s="60"/>
      <c r="GF171" s="60"/>
      <c r="GG171" s="60"/>
      <c r="GH171" s="60"/>
      <c r="GI171" s="60"/>
      <c r="GJ171" s="60"/>
      <c r="GK171" s="60"/>
      <c r="GL171" s="60"/>
      <c r="GM171" s="60"/>
      <c r="GN171" s="60"/>
      <c r="GO171" s="60"/>
      <c r="GP171" s="60"/>
      <c r="GQ171" s="60"/>
      <c r="GR171" s="60"/>
      <c r="GS171" s="60"/>
      <c r="GT171" s="60"/>
      <c r="GU171" s="60"/>
      <c r="GV171" s="60"/>
      <c r="GW171" s="60"/>
      <c r="GX171" s="60"/>
      <c r="GY171" s="60"/>
      <c r="GZ171" s="60"/>
      <c r="HA171" s="60"/>
      <c r="HB171" s="60"/>
      <c r="HC171" s="60"/>
      <c r="HD171" s="60"/>
      <c r="HE171" s="60"/>
      <c r="HF171" s="60"/>
      <c r="HG171" s="60"/>
      <c r="HH171" s="60"/>
      <c r="HI171" s="60"/>
      <c r="HJ171" s="60"/>
      <c r="HK171" s="60"/>
      <c r="HL171" s="60"/>
      <c r="HM171" s="60"/>
      <c r="HN171" s="60"/>
      <c r="HO171" s="60"/>
      <c r="HP171" s="60"/>
      <c r="HQ171" s="60"/>
      <c r="HR171" s="60"/>
      <c r="HS171" s="60"/>
      <c r="HT171" s="60"/>
      <c r="HU171" s="60"/>
      <c r="HV171" s="60"/>
      <c r="HW171" s="60"/>
      <c r="HX171" s="60"/>
      <c r="HY171" s="60"/>
      <c r="HZ171" s="60"/>
      <c r="IA171" s="60"/>
      <c r="IB171" s="60"/>
      <c r="IC171" s="60"/>
      <c r="ID171" s="60"/>
      <c r="IE171" s="60"/>
      <c r="IF171" s="60"/>
      <c r="IG171" s="60"/>
      <c r="IH171" s="60"/>
      <c r="II171" s="60"/>
      <c r="IJ171" s="60"/>
      <c r="IK171" s="60"/>
      <c r="IL171" s="60"/>
      <c r="IM171" s="60"/>
      <c r="IN171" s="60"/>
    </row>
    <row r="172" spans="1:254">
      <c r="A172" s="56" t="s">
        <v>408</v>
      </c>
      <c r="B172" s="66" t="s">
        <v>409</v>
      </c>
      <c r="C172" s="111">
        <f t="shared" ref="C172:H172" si="72">C173+C174</f>
        <v>0</v>
      </c>
      <c r="D172" s="111">
        <f t="shared" si="72"/>
        <v>14789860</v>
      </c>
      <c r="E172" s="111">
        <f t="shared" si="72"/>
        <v>14805730</v>
      </c>
      <c r="F172" s="111">
        <f t="shared" si="72"/>
        <v>10721000</v>
      </c>
      <c r="G172" s="111">
        <f t="shared" si="72"/>
        <v>10721000</v>
      </c>
      <c r="H172" s="111">
        <f t="shared" si="72"/>
        <v>1358319.5500000007</v>
      </c>
      <c r="I172" s="59"/>
      <c r="J172" s="59"/>
      <c r="K172" s="59"/>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60"/>
      <c r="DE172" s="60"/>
      <c r="DF172" s="60"/>
      <c r="DG172" s="60"/>
      <c r="DH172" s="60"/>
      <c r="DI172" s="60"/>
      <c r="DJ172" s="60"/>
      <c r="DK172" s="60"/>
      <c r="DL172" s="60"/>
      <c r="DM172" s="60"/>
      <c r="DN172" s="60"/>
      <c r="DO172" s="60"/>
      <c r="DP172" s="60"/>
      <c r="DQ172" s="60"/>
      <c r="DR172" s="60"/>
      <c r="DS172" s="60"/>
      <c r="DT172" s="60"/>
      <c r="DU172" s="60"/>
      <c r="DV172" s="60"/>
      <c r="DW172" s="60"/>
      <c r="DX172" s="60"/>
      <c r="DY172" s="60"/>
      <c r="DZ172" s="60"/>
      <c r="EA172" s="60"/>
      <c r="EB172" s="60"/>
      <c r="EC172" s="60"/>
      <c r="ED172" s="60"/>
      <c r="EE172" s="60"/>
      <c r="EF172" s="60"/>
      <c r="EG172" s="60"/>
      <c r="EH172" s="60"/>
      <c r="EI172" s="60"/>
      <c r="EJ172" s="60"/>
      <c r="EK172" s="60"/>
      <c r="EL172" s="60"/>
      <c r="EM172" s="60"/>
      <c r="EN172" s="60"/>
      <c r="EO172" s="60"/>
      <c r="EP172" s="60"/>
      <c r="EQ172" s="60"/>
      <c r="ER172" s="60"/>
      <c r="ES172" s="60"/>
      <c r="ET172" s="60"/>
      <c r="EU172" s="60"/>
      <c r="EV172" s="60"/>
      <c r="EW172" s="60"/>
      <c r="EX172" s="60"/>
      <c r="EY172" s="60"/>
      <c r="EZ172" s="60"/>
      <c r="FA172" s="60"/>
      <c r="FB172" s="60"/>
      <c r="FC172" s="60"/>
      <c r="FD172" s="60"/>
      <c r="FE172" s="60"/>
      <c r="FF172" s="60"/>
      <c r="FG172" s="60"/>
      <c r="FH172" s="60"/>
      <c r="FI172" s="60"/>
      <c r="FJ172" s="60"/>
      <c r="FK172" s="60"/>
      <c r="FL172" s="60"/>
      <c r="FM172" s="60"/>
      <c r="FN172" s="60"/>
      <c r="FO172" s="60"/>
      <c r="FP172" s="60"/>
      <c r="FQ172" s="60"/>
      <c r="FR172" s="60"/>
      <c r="FS172" s="60"/>
      <c r="FT172" s="60"/>
      <c r="FU172" s="60"/>
      <c r="FV172" s="60"/>
      <c r="FW172" s="60"/>
      <c r="FX172" s="60"/>
      <c r="FY172" s="60"/>
      <c r="FZ172" s="60"/>
      <c r="GA172" s="60"/>
      <c r="GB172" s="60"/>
      <c r="GC172" s="60"/>
      <c r="GD172" s="60"/>
      <c r="GE172" s="60"/>
      <c r="GF172" s="60"/>
      <c r="GG172" s="60"/>
      <c r="GH172" s="60"/>
      <c r="GI172" s="60"/>
      <c r="GJ172" s="60"/>
      <c r="GK172" s="60"/>
      <c r="GL172" s="60"/>
      <c r="GM172" s="60"/>
      <c r="GN172" s="60"/>
      <c r="GO172" s="60"/>
      <c r="GP172" s="60"/>
      <c r="GQ172" s="60"/>
      <c r="GR172" s="60"/>
      <c r="GS172" s="60"/>
      <c r="GT172" s="60"/>
      <c r="GU172" s="60"/>
      <c r="GV172" s="60"/>
      <c r="GW172" s="60"/>
      <c r="GX172" s="60"/>
      <c r="GY172" s="60"/>
      <c r="GZ172" s="60"/>
      <c r="HA172" s="60"/>
      <c r="HB172" s="60"/>
      <c r="HC172" s="60"/>
      <c r="HD172" s="60"/>
      <c r="HE172" s="60"/>
      <c r="HF172" s="60"/>
      <c r="HG172" s="60"/>
      <c r="HH172" s="60"/>
      <c r="HI172" s="60"/>
      <c r="HJ172" s="60"/>
      <c r="HK172" s="60"/>
      <c r="HL172" s="60"/>
      <c r="HM172" s="60"/>
      <c r="HN172" s="60"/>
      <c r="HO172" s="60"/>
      <c r="HP172" s="60"/>
      <c r="HQ172" s="60"/>
      <c r="HR172" s="60"/>
      <c r="HS172" s="60"/>
      <c r="HT172" s="60"/>
      <c r="HU172" s="60"/>
      <c r="HV172" s="60"/>
      <c r="HW172" s="60"/>
      <c r="HX172" s="60"/>
      <c r="HY172" s="60"/>
      <c r="HZ172" s="60"/>
      <c r="IA172" s="60"/>
      <c r="IB172" s="60"/>
      <c r="IC172" s="60"/>
      <c r="ID172" s="60"/>
      <c r="IE172" s="60"/>
      <c r="IF172" s="60"/>
      <c r="IG172" s="60"/>
      <c r="IH172" s="60"/>
      <c r="II172" s="60"/>
      <c r="IJ172" s="60"/>
      <c r="IK172" s="60"/>
      <c r="IL172" s="60"/>
      <c r="IM172" s="60"/>
      <c r="IN172" s="60"/>
    </row>
    <row r="173" spans="1:254" ht="16.5" customHeight="1">
      <c r="A173" s="56"/>
      <c r="B173" s="66" t="s">
        <v>368</v>
      </c>
      <c r="C173" s="111"/>
      <c r="D173" s="111">
        <v>14789860</v>
      </c>
      <c r="E173" s="111">
        <v>14805730</v>
      </c>
      <c r="F173" s="111">
        <v>10721000</v>
      </c>
      <c r="G173" s="88">
        <v>10721000</v>
      </c>
      <c r="H173" s="88">
        <f>G173-I173</f>
        <v>1358319.5500000007</v>
      </c>
      <c r="I173" s="145">
        <v>9362680.4499999993</v>
      </c>
      <c r="J173" s="59"/>
      <c r="K173" s="59"/>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c r="EO173" s="60"/>
      <c r="EP173" s="60"/>
      <c r="EQ173" s="60"/>
      <c r="ER173" s="60"/>
      <c r="ES173" s="60"/>
      <c r="ET173" s="60"/>
      <c r="EU173" s="60"/>
      <c r="EV173" s="60"/>
      <c r="EW173" s="60"/>
      <c r="EX173" s="60"/>
      <c r="EY173" s="60"/>
      <c r="EZ173" s="60"/>
      <c r="FA173" s="60"/>
      <c r="FB173" s="60"/>
      <c r="FC173" s="60"/>
      <c r="FD173" s="60"/>
      <c r="FE173" s="60"/>
      <c r="FF173" s="60"/>
      <c r="FG173" s="60"/>
      <c r="FH173" s="60"/>
      <c r="FI173" s="60"/>
      <c r="FJ173" s="60"/>
      <c r="FK173" s="60"/>
      <c r="FL173" s="60"/>
      <c r="FM173" s="60"/>
      <c r="FN173" s="60"/>
      <c r="FO173" s="60"/>
      <c r="FP173" s="60"/>
      <c r="FQ173" s="60"/>
      <c r="FR173" s="60"/>
      <c r="FS173" s="60"/>
      <c r="FT173" s="60"/>
      <c r="FU173" s="60"/>
      <c r="FV173" s="60"/>
      <c r="FW173" s="60"/>
      <c r="FX173" s="60"/>
      <c r="FY173" s="60"/>
      <c r="FZ173" s="60"/>
      <c r="GA173" s="60"/>
      <c r="GB173" s="60"/>
      <c r="GC173" s="60"/>
      <c r="GD173" s="60"/>
      <c r="GE173" s="60"/>
      <c r="GF173" s="60"/>
      <c r="GG173" s="60"/>
      <c r="GH173" s="60"/>
      <c r="GI173" s="60"/>
      <c r="GJ173" s="60"/>
      <c r="GK173" s="60"/>
      <c r="GL173" s="60"/>
      <c r="GM173" s="60"/>
      <c r="GN173" s="60"/>
      <c r="GO173" s="60"/>
      <c r="GP173" s="60"/>
      <c r="GQ173" s="60"/>
      <c r="GR173" s="60"/>
      <c r="GS173" s="60"/>
      <c r="GT173" s="60"/>
      <c r="GU173" s="60"/>
      <c r="GV173" s="60"/>
      <c r="GW173" s="60"/>
      <c r="GX173" s="60"/>
      <c r="GY173" s="60"/>
      <c r="GZ173" s="60"/>
      <c r="HA173" s="60"/>
      <c r="HB173" s="60"/>
      <c r="HC173" s="60"/>
      <c r="HD173" s="60"/>
      <c r="HE173" s="60"/>
      <c r="HF173" s="60"/>
      <c r="HG173" s="60"/>
      <c r="HH173" s="60"/>
      <c r="HI173" s="60"/>
      <c r="HJ173" s="60"/>
      <c r="HK173" s="60"/>
      <c r="HL173" s="60"/>
      <c r="HM173" s="60"/>
      <c r="HN173" s="60"/>
      <c r="HO173" s="60"/>
      <c r="HP173" s="60"/>
      <c r="HQ173" s="60"/>
      <c r="HR173" s="60"/>
      <c r="HS173" s="60"/>
      <c r="HT173" s="60"/>
      <c r="HU173" s="60"/>
      <c r="HV173" s="60"/>
      <c r="HW173" s="60"/>
      <c r="HX173" s="60"/>
      <c r="HY173" s="60"/>
      <c r="HZ173" s="60"/>
      <c r="IA173" s="60"/>
      <c r="IB173" s="60"/>
      <c r="IC173" s="60"/>
      <c r="ID173" s="60"/>
      <c r="IE173" s="60"/>
      <c r="IF173" s="60"/>
      <c r="IG173" s="60"/>
      <c r="IH173" s="60"/>
      <c r="II173" s="60"/>
      <c r="IJ173" s="60"/>
      <c r="IK173" s="60"/>
      <c r="IL173" s="60"/>
      <c r="IM173" s="60"/>
      <c r="IN173" s="60"/>
    </row>
    <row r="174" spans="1:254" ht="60">
      <c r="A174" s="56"/>
      <c r="B174" s="66" t="s">
        <v>370</v>
      </c>
      <c r="C174" s="111"/>
      <c r="D174" s="111"/>
      <c r="E174" s="111"/>
      <c r="F174" s="111"/>
      <c r="G174" s="88"/>
      <c r="H174" s="88"/>
      <c r="I174" s="59"/>
      <c r="J174" s="59"/>
      <c r="K174" s="59"/>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60"/>
      <c r="DE174" s="60"/>
      <c r="DF174" s="60"/>
      <c r="DG174" s="60"/>
      <c r="DH174" s="60"/>
      <c r="DI174" s="60"/>
      <c r="DJ174" s="60"/>
      <c r="DK174" s="60"/>
      <c r="DL174" s="60"/>
      <c r="DM174" s="60"/>
      <c r="DN174" s="60"/>
      <c r="DO174" s="60"/>
      <c r="DP174" s="60"/>
      <c r="DQ174" s="60"/>
      <c r="DR174" s="60"/>
      <c r="DS174" s="60"/>
      <c r="DT174" s="60"/>
      <c r="DU174" s="60"/>
      <c r="DV174" s="60"/>
      <c r="DW174" s="60"/>
      <c r="DX174" s="60"/>
      <c r="DY174" s="60"/>
      <c r="DZ174" s="60"/>
      <c r="EA174" s="60"/>
      <c r="EB174" s="60"/>
      <c r="EC174" s="60"/>
      <c r="ED174" s="60"/>
      <c r="EE174" s="60"/>
      <c r="EF174" s="60"/>
      <c r="EG174" s="60"/>
      <c r="EH174" s="60"/>
      <c r="EI174" s="60"/>
      <c r="EJ174" s="60"/>
      <c r="EK174" s="60"/>
      <c r="EL174" s="60"/>
      <c r="EM174" s="60"/>
      <c r="EN174" s="60"/>
      <c r="EO174" s="60"/>
      <c r="EP174" s="60"/>
      <c r="EQ174" s="60"/>
      <c r="ER174" s="60"/>
      <c r="ES174" s="60"/>
      <c r="ET174" s="60"/>
      <c r="EU174" s="60"/>
      <c r="EV174" s="60"/>
      <c r="EW174" s="60"/>
      <c r="EX174" s="60"/>
      <c r="EY174" s="60"/>
      <c r="EZ174" s="60"/>
      <c r="FA174" s="60"/>
      <c r="FB174" s="60"/>
      <c r="FC174" s="60"/>
      <c r="FD174" s="60"/>
      <c r="FE174" s="60"/>
      <c r="FF174" s="60"/>
      <c r="FG174" s="60"/>
      <c r="FH174" s="60"/>
      <c r="FI174" s="60"/>
      <c r="FJ174" s="60"/>
      <c r="FK174" s="60"/>
      <c r="FL174" s="60"/>
      <c r="FM174" s="60"/>
      <c r="FN174" s="60"/>
      <c r="FO174" s="60"/>
      <c r="FP174" s="60"/>
      <c r="FQ174" s="60"/>
      <c r="FR174" s="60"/>
      <c r="FS174" s="60"/>
      <c r="FT174" s="60"/>
      <c r="FU174" s="60"/>
      <c r="FV174" s="60"/>
      <c r="FW174" s="60"/>
      <c r="FX174" s="60"/>
      <c r="FY174" s="60"/>
      <c r="FZ174" s="60"/>
      <c r="GA174" s="60"/>
      <c r="GB174" s="60"/>
      <c r="GC174" s="60"/>
      <c r="GD174" s="60"/>
      <c r="GE174" s="60"/>
      <c r="GF174" s="60"/>
      <c r="GG174" s="60"/>
      <c r="GH174" s="60"/>
      <c r="GI174" s="60"/>
      <c r="GJ174" s="60"/>
      <c r="GK174" s="60"/>
      <c r="GL174" s="60"/>
      <c r="GM174" s="60"/>
      <c r="GN174" s="60"/>
      <c r="GO174" s="60"/>
      <c r="GP174" s="60"/>
      <c r="GQ174" s="60"/>
      <c r="GR174" s="60"/>
      <c r="GS174" s="60"/>
      <c r="GT174" s="60"/>
      <c r="GU174" s="60"/>
      <c r="GV174" s="60"/>
      <c r="GW174" s="60"/>
      <c r="GX174" s="60"/>
      <c r="GY174" s="60"/>
      <c r="GZ174" s="60"/>
      <c r="HA174" s="60"/>
      <c r="HB174" s="60"/>
      <c r="HC174" s="60"/>
      <c r="HD174" s="60"/>
      <c r="HE174" s="60"/>
      <c r="HF174" s="60"/>
      <c r="HG174" s="60"/>
      <c r="HH174" s="60"/>
      <c r="HI174" s="60"/>
      <c r="HJ174" s="60"/>
      <c r="HK174" s="60"/>
      <c r="HL174" s="60"/>
      <c r="HM174" s="60"/>
      <c r="HN174" s="60"/>
      <c r="HO174" s="60"/>
      <c r="HP174" s="60"/>
      <c r="HQ174" s="60"/>
      <c r="HR174" s="60"/>
      <c r="HS174" s="60"/>
      <c r="HT174" s="60"/>
      <c r="HU174" s="60"/>
      <c r="HV174" s="60"/>
      <c r="HW174" s="60"/>
      <c r="HX174" s="60"/>
      <c r="HY174" s="60"/>
      <c r="HZ174" s="60"/>
      <c r="IA174" s="60"/>
      <c r="IB174" s="60"/>
      <c r="IC174" s="60"/>
      <c r="ID174" s="60"/>
      <c r="IE174" s="60"/>
      <c r="IF174" s="60"/>
      <c r="IG174" s="60"/>
      <c r="IH174" s="60"/>
      <c r="II174" s="60"/>
      <c r="IJ174" s="60"/>
      <c r="IK174" s="60"/>
      <c r="IL174" s="60"/>
      <c r="IM174" s="60"/>
      <c r="IN174" s="60"/>
    </row>
    <row r="175" spans="1:254" ht="16.5" customHeight="1">
      <c r="A175" s="63"/>
      <c r="B175" s="66" t="s">
        <v>361</v>
      </c>
      <c r="C175" s="111"/>
      <c r="D175" s="111"/>
      <c r="E175" s="111"/>
      <c r="F175" s="111"/>
      <c r="G175" s="88"/>
      <c r="H175" s="88"/>
      <c r="I175" s="59"/>
      <c r="J175" s="59"/>
      <c r="K175" s="59"/>
      <c r="L175" s="60"/>
      <c r="IN175" s="60"/>
    </row>
    <row r="176" spans="1:254">
      <c r="A176" s="63" t="s">
        <v>410</v>
      </c>
      <c r="B176" s="66" t="s">
        <v>411</v>
      </c>
      <c r="C176" s="113">
        <f t="shared" ref="C176:H176" si="73">C177+C178</f>
        <v>0</v>
      </c>
      <c r="D176" s="113">
        <f t="shared" si="73"/>
        <v>3600000</v>
      </c>
      <c r="E176" s="113">
        <f t="shared" si="73"/>
        <v>3716000</v>
      </c>
      <c r="F176" s="113">
        <f t="shared" si="73"/>
        <v>1818000</v>
      </c>
      <c r="G176" s="113">
        <f t="shared" si="73"/>
        <v>1818000</v>
      </c>
      <c r="H176" s="113">
        <f t="shared" si="73"/>
        <v>250000</v>
      </c>
      <c r="I176" s="59"/>
      <c r="J176" s="59"/>
      <c r="K176" s="59"/>
      <c r="IN176" s="60"/>
    </row>
    <row r="177" spans="1:248">
      <c r="A177" s="63"/>
      <c r="B177" s="66" t="s">
        <v>368</v>
      </c>
      <c r="C177" s="113"/>
      <c r="D177" s="111">
        <v>3600000</v>
      </c>
      <c r="E177" s="111">
        <v>3716000</v>
      </c>
      <c r="F177" s="111">
        <v>1818000</v>
      </c>
      <c r="G177" s="138">
        <v>1818000</v>
      </c>
      <c r="H177" s="88">
        <f>G177-I177</f>
        <v>250000</v>
      </c>
      <c r="I177" s="147">
        <v>1568000</v>
      </c>
      <c r="J177" s="59"/>
      <c r="K177" s="59"/>
      <c r="IN177" s="60"/>
    </row>
    <row r="178" spans="1:248" ht="60">
      <c r="A178" s="63"/>
      <c r="B178" s="66" t="s">
        <v>370</v>
      </c>
      <c r="C178" s="113"/>
      <c r="D178" s="111"/>
      <c r="E178" s="111"/>
      <c r="F178" s="111"/>
      <c r="G178" s="138"/>
      <c r="H178" s="138"/>
      <c r="I178" s="59"/>
      <c r="J178" s="59"/>
      <c r="K178" s="59"/>
      <c r="IN178" s="60"/>
    </row>
    <row r="179" spans="1:248">
      <c r="A179" s="63"/>
      <c r="B179" s="66" t="s">
        <v>361</v>
      </c>
      <c r="C179" s="113"/>
      <c r="D179" s="111"/>
      <c r="E179" s="111"/>
      <c r="F179" s="111"/>
      <c r="G179" s="138"/>
      <c r="H179" s="138"/>
      <c r="I179" s="59"/>
      <c r="J179" s="59"/>
      <c r="K179" s="59"/>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60"/>
      <c r="DD179" s="60"/>
      <c r="DE179" s="60"/>
      <c r="DF179" s="60"/>
      <c r="DG179" s="60"/>
      <c r="DH179" s="60"/>
      <c r="DI179" s="60"/>
      <c r="DJ179" s="60"/>
      <c r="DK179" s="60"/>
      <c r="DL179" s="60"/>
      <c r="DM179" s="60"/>
      <c r="DN179" s="60"/>
      <c r="DO179" s="60"/>
      <c r="DP179" s="60"/>
      <c r="DQ179" s="60"/>
      <c r="DR179" s="60"/>
      <c r="DS179" s="60"/>
      <c r="DT179" s="60"/>
      <c r="DU179" s="60"/>
      <c r="DV179" s="60"/>
      <c r="DW179" s="60"/>
      <c r="DX179" s="60"/>
      <c r="DY179" s="60"/>
      <c r="DZ179" s="60"/>
      <c r="EA179" s="60"/>
      <c r="EB179" s="60"/>
      <c r="EC179" s="60"/>
      <c r="ED179" s="60"/>
      <c r="EE179" s="60"/>
      <c r="EF179" s="60"/>
      <c r="EG179" s="60"/>
      <c r="EH179" s="60"/>
      <c r="EI179" s="60"/>
      <c r="EJ179" s="60"/>
      <c r="EK179" s="60"/>
      <c r="EL179" s="60"/>
      <c r="EM179" s="60"/>
      <c r="EN179" s="60"/>
      <c r="EO179" s="60"/>
      <c r="EP179" s="60"/>
      <c r="EQ179" s="60"/>
      <c r="ER179" s="60"/>
      <c r="ES179" s="60"/>
      <c r="ET179" s="60"/>
      <c r="EU179" s="60"/>
      <c r="EV179" s="60"/>
      <c r="EW179" s="60"/>
      <c r="EX179" s="60"/>
      <c r="EY179" s="60"/>
      <c r="EZ179" s="60"/>
      <c r="FA179" s="60"/>
      <c r="FB179" s="60"/>
      <c r="FC179" s="60"/>
      <c r="FD179" s="60"/>
      <c r="FE179" s="60"/>
      <c r="FF179" s="60"/>
      <c r="FG179" s="60"/>
      <c r="FH179" s="60"/>
      <c r="FI179" s="60"/>
      <c r="FJ179" s="60"/>
      <c r="FK179" s="60"/>
      <c r="FL179" s="60"/>
      <c r="FM179" s="60"/>
      <c r="FN179" s="60"/>
      <c r="FO179" s="60"/>
      <c r="FP179" s="60"/>
      <c r="FQ179" s="60"/>
      <c r="FR179" s="60"/>
      <c r="FS179" s="60"/>
      <c r="FT179" s="60"/>
      <c r="FU179" s="60"/>
      <c r="FV179" s="60"/>
      <c r="FW179" s="60"/>
      <c r="FX179" s="60"/>
      <c r="FY179" s="60"/>
      <c r="FZ179" s="60"/>
      <c r="GA179" s="60"/>
      <c r="GB179" s="60"/>
      <c r="GC179" s="60"/>
      <c r="GD179" s="60"/>
      <c r="GE179" s="60"/>
      <c r="GF179" s="60"/>
      <c r="GG179" s="60"/>
      <c r="GH179" s="60"/>
      <c r="GI179" s="60"/>
      <c r="GJ179" s="60"/>
      <c r="GK179" s="60"/>
      <c r="GL179" s="60"/>
      <c r="GM179" s="60"/>
      <c r="GN179" s="60"/>
      <c r="GO179" s="60"/>
      <c r="GP179" s="60"/>
      <c r="GQ179" s="60"/>
      <c r="GR179" s="60"/>
      <c r="GS179" s="60"/>
      <c r="GT179" s="60"/>
      <c r="GU179" s="60"/>
      <c r="GV179" s="60"/>
      <c r="GW179" s="60"/>
      <c r="GX179" s="60"/>
      <c r="GY179" s="60"/>
      <c r="GZ179" s="60"/>
      <c r="HA179" s="60"/>
      <c r="HB179" s="60"/>
      <c r="HC179" s="60"/>
      <c r="HD179" s="60"/>
      <c r="HE179" s="60"/>
      <c r="HF179" s="60"/>
      <c r="HG179" s="60"/>
      <c r="HH179" s="60"/>
      <c r="HI179" s="60"/>
      <c r="HJ179" s="60"/>
      <c r="HK179" s="60"/>
      <c r="HL179" s="60"/>
      <c r="HM179" s="60"/>
      <c r="HN179" s="60"/>
      <c r="HO179" s="60"/>
      <c r="HP179" s="60"/>
      <c r="HQ179" s="60"/>
      <c r="HR179" s="60"/>
      <c r="HS179" s="60"/>
      <c r="HT179" s="60"/>
      <c r="HU179" s="60"/>
      <c r="HV179" s="60"/>
      <c r="HW179" s="60"/>
      <c r="HX179" s="60"/>
      <c r="HY179" s="60"/>
      <c r="HZ179" s="60"/>
      <c r="IA179" s="60"/>
      <c r="IB179" s="60"/>
      <c r="IC179" s="60"/>
      <c r="ID179" s="60"/>
      <c r="IE179" s="60"/>
      <c r="IF179" s="60"/>
      <c r="IG179" s="60"/>
      <c r="IH179" s="60"/>
      <c r="II179" s="60"/>
      <c r="IJ179" s="60"/>
      <c r="IK179" s="60"/>
      <c r="IL179" s="60"/>
      <c r="IM179" s="60"/>
      <c r="IN179" s="60"/>
    </row>
    <row r="180" spans="1:248">
      <c r="A180" s="63" t="s">
        <v>412</v>
      </c>
      <c r="B180" s="61" t="s">
        <v>413</v>
      </c>
      <c r="C180" s="112">
        <f>+C181+C192+C197+C202+C214</f>
        <v>0</v>
      </c>
      <c r="D180" s="112">
        <f t="shared" ref="D180:H180" si="74">+D181+D192+D197+D202+D214</f>
        <v>88137450</v>
      </c>
      <c r="E180" s="112">
        <f t="shared" si="74"/>
        <v>84597510</v>
      </c>
      <c r="F180" s="112">
        <f t="shared" si="74"/>
        <v>36465780</v>
      </c>
      <c r="G180" s="112">
        <f t="shared" si="74"/>
        <v>36262722.170000002</v>
      </c>
      <c r="H180" s="112">
        <f t="shared" si="74"/>
        <v>5926122.5300000021</v>
      </c>
      <c r="I180" s="59"/>
      <c r="J180" s="59"/>
      <c r="K180" s="59"/>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60"/>
      <c r="DD180" s="60"/>
      <c r="DE180" s="60"/>
      <c r="DF180" s="60"/>
      <c r="DG180" s="60"/>
      <c r="DH180" s="60"/>
      <c r="DI180" s="60"/>
      <c r="DJ180" s="60"/>
      <c r="DK180" s="60"/>
      <c r="DL180" s="60"/>
      <c r="DM180" s="60"/>
      <c r="DN180" s="60"/>
      <c r="DO180" s="60"/>
      <c r="DP180" s="60"/>
      <c r="DQ180" s="60"/>
      <c r="DR180" s="60"/>
      <c r="DS180" s="60"/>
      <c r="DT180" s="60"/>
      <c r="DU180" s="60"/>
      <c r="DV180" s="60"/>
      <c r="DW180" s="60"/>
      <c r="DX180" s="60"/>
      <c r="DY180" s="60"/>
      <c r="DZ180" s="60"/>
      <c r="EA180" s="60"/>
      <c r="EB180" s="60"/>
      <c r="EC180" s="60"/>
      <c r="ED180" s="60"/>
      <c r="EE180" s="60"/>
      <c r="EF180" s="60"/>
      <c r="EG180" s="60"/>
      <c r="EH180" s="60"/>
      <c r="EI180" s="60"/>
      <c r="EJ180" s="60"/>
      <c r="EK180" s="60"/>
      <c r="EL180" s="60"/>
      <c r="EM180" s="60"/>
      <c r="EN180" s="60"/>
      <c r="EO180" s="60"/>
      <c r="EP180" s="60"/>
      <c r="EQ180" s="60"/>
      <c r="ER180" s="60"/>
      <c r="ES180" s="60"/>
      <c r="ET180" s="60"/>
      <c r="EU180" s="60"/>
      <c r="EV180" s="60"/>
      <c r="EW180" s="60"/>
      <c r="EX180" s="60"/>
      <c r="EY180" s="60"/>
      <c r="EZ180" s="60"/>
      <c r="FA180" s="60"/>
      <c r="FB180" s="60"/>
      <c r="FC180" s="60"/>
      <c r="FD180" s="60"/>
      <c r="FE180" s="60"/>
      <c r="FF180" s="60"/>
      <c r="FG180" s="60"/>
      <c r="FH180" s="60"/>
      <c r="FI180" s="60"/>
      <c r="FJ180" s="60"/>
      <c r="FK180" s="60"/>
      <c r="FL180" s="60"/>
      <c r="FM180" s="60"/>
      <c r="FN180" s="60"/>
      <c r="FO180" s="60"/>
      <c r="FP180" s="60"/>
      <c r="FQ180" s="60"/>
      <c r="FR180" s="60"/>
      <c r="FS180" s="60"/>
      <c r="FT180" s="60"/>
      <c r="FU180" s="60"/>
      <c r="FV180" s="60"/>
      <c r="FW180" s="60"/>
      <c r="FX180" s="60"/>
      <c r="FY180" s="60"/>
      <c r="FZ180" s="60"/>
      <c r="GA180" s="60"/>
      <c r="GB180" s="60"/>
      <c r="GC180" s="60"/>
      <c r="GD180" s="60"/>
      <c r="GE180" s="60"/>
      <c r="GF180" s="60"/>
      <c r="GG180" s="60"/>
      <c r="GH180" s="60"/>
      <c r="GI180" s="60"/>
      <c r="GJ180" s="60"/>
      <c r="GK180" s="60"/>
      <c r="GL180" s="60"/>
      <c r="GM180" s="60"/>
      <c r="GN180" s="60"/>
      <c r="GO180" s="60"/>
      <c r="GP180" s="60"/>
      <c r="GQ180" s="60"/>
      <c r="GR180" s="60"/>
      <c r="GS180" s="60"/>
      <c r="GT180" s="60"/>
      <c r="GU180" s="60"/>
      <c r="GV180" s="60"/>
      <c r="GW180" s="60"/>
      <c r="GX180" s="60"/>
      <c r="GY180" s="60"/>
      <c r="GZ180" s="60"/>
      <c r="HA180" s="60"/>
      <c r="HB180" s="60"/>
      <c r="HC180" s="60"/>
      <c r="HD180" s="60"/>
      <c r="HE180" s="60"/>
      <c r="HF180" s="60"/>
      <c r="HG180" s="60"/>
      <c r="HH180" s="60"/>
      <c r="HI180" s="60"/>
      <c r="HJ180" s="60"/>
      <c r="HK180" s="60"/>
      <c r="HL180" s="60"/>
      <c r="HM180" s="60"/>
      <c r="HN180" s="60"/>
      <c r="HO180" s="60"/>
      <c r="HP180" s="60"/>
      <c r="HQ180" s="60"/>
      <c r="HR180" s="60"/>
      <c r="HS180" s="60"/>
      <c r="HT180" s="60"/>
      <c r="HU180" s="60"/>
      <c r="HV180" s="60"/>
      <c r="HW180" s="60"/>
      <c r="HX180" s="60"/>
      <c r="HY180" s="60"/>
      <c r="HZ180" s="60"/>
      <c r="IA180" s="60"/>
      <c r="IB180" s="60"/>
      <c r="IC180" s="60"/>
      <c r="ID180" s="60"/>
      <c r="IE180" s="60"/>
      <c r="IF180" s="60"/>
      <c r="IG180" s="60"/>
      <c r="IH180" s="60"/>
      <c r="II180" s="60"/>
      <c r="IJ180" s="60"/>
      <c r="IK180" s="60"/>
      <c r="IL180" s="60"/>
      <c r="IM180" s="60"/>
    </row>
    <row r="181" spans="1:248">
      <c r="A181" s="63" t="s">
        <v>414</v>
      </c>
      <c r="B181" s="61" t="s">
        <v>415</v>
      </c>
      <c r="C181" s="111">
        <f>+C182+C186+C187+C188+C189+C190</f>
        <v>0</v>
      </c>
      <c r="D181" s="111">
        <f t="shared" ref="D181:H181" si="75">+D182+D186+D187+D188+D189+D190</f>
        <v>53469000</v>
      </c>
      <c r="E181" s="111">
        <f t="shared" si="75"/>
        <v>50066840</v>
      </c>
      <c r="F181" s="111">
        <f t="shared" si="75"/>
        <v>20116840</v>
      </c>
      <c r="G181" s="111">
        <f t="shared" si="75"/>
        <v>19914764.600000001</v>
      </c>
      <c r="H181" s="111">
        <f t="shared" si="75"/>
        <v>3501114.5000000019</v>
      </c>
      <c r="I181" s="59"/>
      <c r="J181" s="59"/>
      <c r="K181" s="59"/>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c r="CV181" s="60"/>
      <c r="CW181" s="60"/>
      <c r="CX181" s="60"/>
      <c r="CY181" s="60"/>
      <c r="CZ181" s="60"/>
      <c r="DA181" s="60"/>
      <c r="DB181" s="60"/>
      <c r="DC181" s="60"/>
      <c r="DD181" s="60"/>
      <c r="DE181" s="60"/>
      <c r="DF181" s="60"/>
      <c r="DG181" s="60"/>
      <c r="DH181" s="60"/>
      <c r="DI181" s="60"/>
      <c r="DJ181" s="60"/>
      <c r="DK181" s="60"/>
      <c r="DL181" s="60"/>
      <c r="DM181" s="60"/>
      <c r="DN181" s="60"/>
      <c r="DO181" s="60"/>
      <c r="DP181" s="60"/>
      <c r="DQ181" s="60"/>
      <c r="DR181" s="60"/>
      <c r="DS181" s="60"/>
      <c r="DT181" s="60"/>
      <c r="DU181" s="60"/>
      <c r="DV181" s="60"/>
      <c r="DW181" s="60"/>
      <c r="DX181" s="60"/>
      <c r="DY181" s="60"/>
      <c r="DZ181" s="60"/>
      <c r="EA181" s="60"/>
      <c r="EB181" s="60"/>
      <c r="EC181" s="60"/>
      <c r="ED181" s="60"/>
      <c r="EE181" s="60"/>
      <c r="EF181" s="60"/>
      <c r="EG181" s="60"/>
      <c r="EH181" s="60"/>
      <c r="EI181" s="60"/>
      <c r="EJ181" s="60"/>
      <c r="EK181" s="60"/>
      <c r="EL181" s="60"/>
      <c r="EM181" s="60"/>
      <c r="EN181" s="60"/>
      <c r="EO181" s="60"/>
      <c r="EP181" s="60"/>
      <c r="EQ181" s="60"/>
      <c r="ER181" s="60"/>
      <c r="ES181" s="60"/>
      <c r="ET181" s="60"/>
      <c r="EU181" s="60"/>
      <c r="EV181" s="60"/>
      <c r="EW181" s="60"/>
      <c r="EX181" s="60"/>
      <c r="EY181" s="60"/>
      <c r="EZ181" s="60"/>
      <c r="FA181" s="60"/>
      <c r="FB181" s="60"/>
      <c r="FC181" s="60"/>
      <c r="FD181" s="60"/>
      <c r="FE181" s="60"/>
      <c r="FF181" s="60"/>
      <c r="FG181" s="60"/>
      <c r="FH181" s="60"/>
      <c r="FI181" s="60"/>
      <c r="FJ181" s="60"/>
      <c r="FK181" s="60"/>
      <c r="FL181" s="60"/>
      <c r="FM181" s="60"/>
      <c r="FN181" s="60"/>
      <c r="FO181" s="60"/>
      <c r="FP181" s="60"/>
      <c r="FQ181" s="60"/>
      <c r="FR181" s="60"/>
      <c r="FS181" s="60"/>
      <c r="FT181" s="60"/>
      <c r="FU181" s="60"/>
      <c r="FV181" s="60"/>
      <c r="FW181" s="60"/>
      <c r="FX181" s="60"/>
      <c r="FY181" s="60"/>
      <c r="FZ181" s="60"/>
      <c r="GA181" s="60"/>
      <c r="GB181" s="60"/>
      <c r="GC181" s="60"/>
      <c r="GD181" s="60"/>
      <c r="GE181" s="60"/>
      <c r="GF181" s="60"/>
      <c r="GG181" s="60"/>
      <c r="GH181" s="60"/>
      <c r="GI181" s="60"/>
      <c r="GJ181" s="60"/>
      <c r="GK181" s="60"/>
      <c r="GL181" s="60"/>
      <c r="GM181" s="60"/>
      <c r="GN181" s="60"/>
      <c r="GO181" s="60"/>
      <c r="GP181" s="60"/>
      <c r="GQ181" s="60"/>
      <c r="GR181" s="60"/>
      <c r="GS181" s="60"/>
      <c r="GT181" s="60"/>
      <c r="GU181" s="60"/>
      <c r="GV181" s="60"/>
      <c r="GW181" s="60"/>
      <c r="GX181" s="60"/>
      <c r="GY181" s="60"/>
      <c r="GZ181" s="60"/>
      <c r="HA181" s="60"/>
      <c r="HB181" s="60"/>
      <c r="HC181" s="60"/>
      <c r="HD181" s="60"/>
      <c r="HE181" s="60"/>
      <c r="HF181" s="60"/>
      <c r="HG181" s="60"/>
      <c r="HH181" s="60"/>
      <c r="HI181" s="60"/>
      <c r="HJ181" s="60"/>
      <c r="HK181" s="60"/>
      <c r="HL181" s="60"/>
      <c r="HM181" s="60"/>
      <c r="HN181" s="60"/>
      <c r="HO181" s="60"/>
      <c r="HP181" s="60"/>
      <c r="HQ181" s="60"/>
      <c r="HR181" s="60"/>
      <c r="HS181" s="60"/>
      <c r="HT181" s="60"/>
      <c r="HU181" s="60"/>
      <c r="HV181" s="60"/>
      <c r="HW181" s="60"/>
      <c r="HX181" s="60"/>
      <c r="HY181" s="60"/>
      <c r="HZ181" s="60"/>
      <c r="IA181" s="60"/>
      <c r="IB181" s="60"/>
      <c r="IC181" s="60"/>
      <c r="ID181" s="60"/>
      <c r="IE181" s="60"/>
      <c r="IF181" s="60"/>
      <c r="IG181" s="60"/>
      <c r="IH181" s="60"/>
      <c r="II181" s="60"/>
      <c r="IJ181" s="60"/>
      <c r="IK181" s="60"/>
      <c r="IL181" s="60"/>
      <c r="IM181" s="60"/>
    </row>
    <row r="182" spans="1:248" ht="16.5" customHeight="1">
      <c r="A182" s="63"/>
      <c r="B182" s="84" t="s">
        <v>512</v>
      </c>
      <c r="C182" s="113">
        <f>C183+C184+C185</f>
        <v>0</v>
      </c>
      <c r="D182" s="113">
        <v>49123000</v>
      </c>
      <c r="E182" s="113">
        <v>46838840</v>
      </c>
      <c r="F182" s="113">
        <v>18553840</v>
      </c>
      <c r="G182" s="113">
        <f t="shared" ref="G182:H182" si="76">G183+G184+G185</f>
        <v>18546885.600000001</v>
      </c>
      <c r="H182" s="113">
        <f t="shared" si="76"/>
        <v>3267605.5000000019</v>
      </c>
      <c r="I182" s="59"/>
      <c r="J182" s="59"/>
      <c r="K182" s="59"/>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c r="CZ182" s="60"/>
      <c r="DA182" s="60"/>
      <c r="DB182" s="60"/>
      <c r="DC182" s="60"/>
      <c r="DD182" s="60"/>
      <c r="DE182" s="60"/>
      <c r="DF182" s="60"/>
      <c r="DG182" s="60"/>
      <c r="DH182" s="60"/>
      <c r="DI182" s="60"/>
      <c r="DJ182" s="60"/>
      <c r="DK182" s="60"/>
      <c r="DL182" s="60"/>
      <c r="DM182" s="60"/>
      <c r="DN182" s="60"/>
      <c r="DO182" s="60"/>
      <c r="DP182" s="60"/>
      <c r="DQ182" s="60"/>
      <c r="DR182" s="60"/>
      <c r="DS182" s="60"/>
      <c r="DT182" s="60"/>
      <c r="DU182" s="60"/>
      <c r="DV182" s="60"/>
      <c r="DW182" s="60"/>
      <c r="DX182" s="60"/>
      <c r="DY182" s="60"/>
      <c r="DZ182" s="60"/>
      <c r="EA182" s="60"/>
      <c r="EB182" s="60"/>
      <c r="EC182" s="60"/>
      <c r="ED182" s="60"/>
      <c r="EE182" s="60"/>
      <c r="EF182" s="60"/>
      <c r="EG182" s="60"/>
      <c r="EH182" s="60"/>
      <c r="EI182" s="60"/>
      <c r="EJ182" s="60"/>
      <c r="EK182" s="60"/>
      <c r="EL182" s="60"/>
      <c r="EM182" s="60"/>
      <c r="EN182" s="60"/>
      <c r="EO182" s="60"/>
      <c r="EP182" s="60"/>
      <c r="EQ182" s="60"/>
      <c r="ER182" s="60"/>
      <c r="ES182" s="60"/>
      <c r="ET182" s="60"/>
      <c r="EU182" s="60"/>
      <c r="EV182" s="60"/>
      <c r="EW182" s="60"/>
      <c r="EX182" s="60"/>
      <c r="EY182" s="60"/>
      <c r="EZ182" s="60"/>
      <c r="FA182" s="60"/>
      <c r="FB182" s="60"/>
      <c r="FC182" s="60"/>
      <c r="FD182" s="60"/>
      <c r="FE182" s="60"/>
      <c r="FF182" s="60"/>
      <c r="FG182" s="60"/>
      <c r="FH182" s="60"/>
      <c r="FI182" s="60"/>
      <c r="FJ182" s="60"/>
      <c r="FK182" s="60"/>
      <c r="FL182" s="60"/>
      <c r="FM182" s="60"/>
      <c r="FN182" s="60"/>
      <c r="FO182" s="60"/>
      <c r="FP182" s="60"/>
      <c r="FQ182" s="60"/>
      <c r="FR182" s="60"/>
      <c r="FS182" s="60"/>
      <c r="FT182" s="60"/>
      <c r="FU182" s="60"/>
      <c r="FV182" s="60"/>
      <c r="FW182" s="60"/>
      <c r="FX182" s="60"/>
      <c r="FY182" s="60"/>
      <c r="FZ182" s="60"/>
      <c r="GA182" s="60"/>
      <c r="GB182" s="60"/>
      <c r="GC182" s="60"/>
      <c r="GD182" s="60"/>
      <c r="GE182" s="60"/>
      <c r="GF182" s="60"/>
      <c r="GG182" s="60"/>
      <c r="GH182" s="60"/>
      <c r="GI182" s="60"/>
      <c r="GJ182" s="60"/>
      <c r="GK182" s="60"/>
      <c r="GL182" s="60"/>
      <c r="GM182" s="60"/>
      <c r="GN182" s="60"/>
      <c r="GO182" s="60"/>
      <c r="GP182" s="60"/>
      <c r="GQ182" s="60"/>
      <c r="GR182" s="60"/>
      <c r="GS182" s="60"/>
      <c r="GT182" s="60"/>
      <c r="GU182" s="60"/>
      <c r="GV182" s="60"/>
      <c r="GW182" s="60"/>
      <c r="GX182" s="60"/>
      <c r="GY182" s="60"/>
      <c r="GZ182" s="60"/>
      <c r="HA182" s="60"/>
      <c r="HB182" s="60"/>
      <c r="HC182" s="60"/>
      <c r="HD182" s="60"/>
      <c r="HE182" s="60"/>
      <c r="HF182" s="60"/>
      <c r="HG182" s="60"/>
      <c r="HH182" s="60"/>
      <c r="HI182" s="60"/>
      <c r="HJ182" s="60"/>
      <c r="HK182" s="60"/>
      <c r="HL182" s="60"/>
      <c r="HM182" s="60"/>
      <c r="HN182" s="60"/>
      <c r="HO182" s="60"/>
      <c r="HP182" s="60"/>
      <c r="HQ182" s="60"/>
      <c r="HR182" s="60"/>
      <c r="HS182" s="60"/>
      <c r="HT182" s="60"/>
      <c r="HU182" s="60"/>
      <c r="HV182" s="60"/>
      <c r="HW182" s="60"/>
      <c r="HX182" s="60"/>
      <c r="HY182" s="60"/>
      <c r="HZ182" s="60"/>
      <c r="IA182" s="60"/>
      <c r="IB182" s="60"/>
      <c r="IC182" s="60"/>
      <c r="ID182" s="60"/>
      <c r="IE182" s="60"/>
      <c r="IF182" s="60"/>
      <c r="IG182" s="60"/>
      <c r="IH182" s="60"/>
      <c r="II182" s="60"/>
      <c r="IJ182" s="60"/>
      <c r="IK182" s="60"/>
      <c r="IL182" s="60"/>
      <c r="IM182" s="60"/>
      <c r="IN182" s="60"/>
    </row>
    <row r="183" spans="1:248" ht="16.5" customHeight="1">
      <c r="A183" s="63"/>
      <c r="B183" s="110" t="s">
        <v>417</v>
      </c>
      <c r="C183" s="113"/>
      <c r="D183" s="111"/>
      <c r="E183" s="111"/>
      <c r="F183" s="111"/>
      <c r="G183" s="88">
        <v>8755336.8000000007</v>
      </c>
      <c r="H183" s="88">
        <f t="shared" ref="H183:H184" si="77">G183-I183</f>
        <v>1480134.7000000011</v>
      </c>
      <c r="I183" s="145">
        <v>7275202.0999999996</v>
      </c>
      <c r="J183" s="59"/>
      <c r="K183" s="59"/>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c r="EO183" s="60"/>
      <c r="EP183" s="60"/>
      <c r="EQ183" s="60"/>
      <c r="ER183" s="60"/>
      <c r="ES183" s="60"/>
      <c r="ET183" s="60"/>
      <c r="EU183" s="60"/>
      <c r="EV183" s="60"/>
      <c r="EW183" s="60"/>
      <c r="EX183" s="60"/>
      <c r="EY183" s="60"/>
      <c r="EZ183" s="60"/>
      <c r="FA183" s="60"/>
      <c r="FB183" s="60"/>
      <c r="FC183" s="60"/>
      <c r="FD183" s="60"/>
      <c r="FE183" s="60"/>
      <c r="FF183" s="60"/>
      <c r="FG183" s="60"/>
      <c r="FH183" s="60"/>
      <c r="FI183" s="60"/>
      <c r="FJ183" s="60"/>
      <c r="FK183" s="60"/>
      <c r="FL183" s="60"/>
      <c r="FM183" s="60"/>
      <c r="FN183" s="60"/>
      <c r="FO183" s="60"/>
      <c r="FP183" s="60"/>
      <c r="FQ183" s="60"/>
      <c r="FR183" s="60"/>
      <c r="FS183" s="60"/>
      <c r="FT183" s="60"/>
      <c r="FU183" s="60"/>
      <c r="FV183" s="60"/>
      <c r="FW183" s="60"/>
      <c r="FX183" s="60"/>
      <c r="FY183" s="60"/>
      <c r="FZ183" s="60"/>
      <c r="GA183" s="60"/>
      <c r="GB183" s="60"/>
      <c r="GC183" s="60"/>
      <c r="GD183" s="60"/>
      <c r="GE183" s="60"/>
      <c r="GF183" s="60"/>
      <c r="GG183" s="60"/>
      <c r="GH183" s="60"/>
      <c r="GI183" s="60"/>
      <c r="GJ183" s="60"/>
      <c r="GK183" s="60"/>
      <c r="GL183" s="60"/>
      <c r="GM183" s="60"/>
      <c r="GN183" s="60"/>
      <c r="GO183" s="60"/>
      <c r="GP183" s="60"/>
      <c r="GQ183" s="60"/>
      <c r="GR183" s="60"/>
      <c r="GS183" s="60"/>
      <c r="GT183" s="60"/>
      <c r="GU183" s="60"/>
      <c r="GV183" s="60"/>
      <c r="GW183" s="60"/>
      <c r="GX183" s="60"/>
      <c r="GY183" s="60"/>
      <c r="GZ183" s="60"/>
      <c r="HA183" s="60"/>
      <c r="HB183" s="60"/>
      <c r="HC183" s="60"/>
      <c r="HD183" s="60"/>
      <c r="HE183" s="60"/>
      <c r="HF183" s="60"/>
      <c r="HG183" s="60"/>
      <c r="HH183" s="60"/>
      <c r="HI183" s="60"/>
      <c r="HJ183" s="60"/>
      <c r="HK183" s="60"/>
      <c r="HL183" s="60"/>
      <c r="HM183" s="60"/>
      <c r="HN183" s="60"/>
      <c r="HO183" s="60"/>
      <c r="HP183" s="60"/>
      <c r="HQ183" s="60"/>
      <c r="HR183" s="60"/>
      <c r="HS183" s="60"/>
      <c r="HT183" s="60"/>
      <c r="HU183" s="60"/>
      <c r="HV183" s="60"/>
      <c r="HW183" s="60"/>
      <c r="HX183" s="60"/>
      <c r="HY183" s="60"/>
      <c r="HZ183" s="60"/>
      <c r="IA183" s="60"/>
      <c r="IB183" s="60"/>
      <c r="IC183" s="60"/>
      <c r="ID183" s="60"/>
      <c r="IE183" s="60"/>
      <c r="IF183" s="60"/>
      <c r="IG183" s="60"/>
      <c r="IH183" s="60"/>
      <c r="II183" s="60"/>
      <c r="IJ183" s="60"/>
      <c r="IK183" s="60"/>
      <c r="IL183" s="60"/>
      <c r="IM183" s="60"/>
      <c r="IN183" s="60"/>
    </row>
    <row r="184" spans="1:248">
      <c r="A184" s="63"/>
      <c r="B184" s="110" t="s">
        <v>418</v>
      </c>
      <c r="C184" s="113"/>
      <c r="D184" s="111"/>
      <c r="E184" s="111"/>
      <c r="F184" s="111"/>
      <c r="G184" s="88">
        <v>9791548.8000000007</v>
      </c>
      <c r="H184" s="88">
        <f t="shared" si="77"/>
        <v>1787470.8000000007</v>
      </c>
      <c r="I184" s="145">
        <v>8004078</v>
      </c>
      <c r="J184" s="59"/>
      <c r="K184" s="59"/>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c r="EO184" s="60"/>
      <c r="EP184" s="60"/>
      <c r="EQ184" s="60"/>
      <c r="ER184" s="60"/>
      <c r="ES184" s="60"/>
      <c r="ET184" s="60"/>
      <c r="EU184" s="60"/>
      <c r="EV184" s="60"/>
      <c r="EW184" s="60"/>
      <c r="EX184" s="60"/>
      <c r="EY184" s="60"/>
      <c r="EZ184" s="60"/>
      <c r="FA184" s="60"/>
      <c r="FB184" s="60"/>
      <c r="FC184" s="60"/>
      <c r="FD184" s="60"/>
      <c r="FE184" s="60"/>
      <c r="FF184" s="60"/>
      <c r="FG184" s="60"/>
      <c r="FH184" s="60"/>
      <c r="FI184" s="60"/>
      <c r="FJ184" s="60"/>
      <c r="FK184" s="60"/>
      <c r="FL184" s="60"/>
      <c r="FM184" s="60"/>
      <c r="FN184" s="60"/>
      <c r="FO184" s="60"/>
      <c r="FP184" s="60"/>
      <c r="FQ184" s="60"/>
      <c r="FR184" s="60"/>
      <c r="FS184" s="60"/>
      <c r="FT184" s="60"/>
      <c r="FU184" s="60"/>
      <c r="FV184" s="60"/>
      <c r="FW184" s="60"/>
      <c r="FX184" s="60"/>
      <c r="FY184" s="60"/>
      <c r="FZ184" s="60"/>
      <c r="GA184" s="60"/>
      <c r="GB184" s="60"/>
      <c r="GC184" s="60"/>
      <c r="GD184" s="60"/>
      <c r="GE184" s="60"/>
      <c r="GF184" s="60"/>
      <c r="GG184" s="60"/>
      <c r="GH184" s="60"/>
      <c r="GI184" s="60"/>
      <c r="GJ184" s="60"/>
      <c r="GK184" s="60"/>
      <c r="GL184" s="60"/>
      <c r="GM184" s="60"/>
      <c r="GN184" s="60"/>
      <c r="GO184" s="60"/>
      <c r="GP184" s="60"/>
      <c r="GQ184" s="60"/>
      <c r="GR184" s="60"/>
      <c r="GS184" s="60"/>
      <c r="GT184" s="60"/>
      <c r="GU184" s="60"/>
      <c r="GV184" s="60"/>
      <c r="GW184" s="60"/>
      <c r="GX184" s="60"/>
      <c r="GY184" s="60"/>
      <c r="GZ184" s="60"/>
      <c r="HA184" s="60"/>
      <c r="HB184" s="60"/>
      <c r="HC184" s="60"/>
      <c r="HD184" s="60"/>
      <c r="HE184" s="60"/>
      <c r="HF184" s="60"/>
      <c r="HG184" s="60"/>
      <c r="HH184" s="60"/>
      <c r="HI184" s="60"/>
      <c r="HJ184" s="60"/>
      <c r="HK184" s="60"/>
      <c r="HL184" s="60"/>
      <c r="HM184" s="60"/>
      <c r="HN184" s="60"/>
      <c r="HO184" s="60"/>
      <c r="HP184" s="60"/>
      <c r="HQ184" s="60"/>
      <c r="HR184" s="60"/>
      <c r="HS184" s="60"/>
      <c r="HT184" s="60"/>
      <c r="HU184" s="60"/>
      <c r="HV184" s="60"/>
      <c r="HW184" s="60"/>
      <c r="HX184" s="60"/>
      <c r="HY184" s="60"/>
      <c r="HZ184" s="60"/>
      <c r="IA184" s="60"/>
      <c r="IB184" s="60"/>
      <c r="IC184" s="60"/>
      <c r="ID184" s="60"/>
      <c r="IE184" s="60"/>
      <c r="IF184" s="60"/>
      <c r="IG184" s="60"/>
      <c r="IH184" s="60"/>
      <c r="II184" s="60"/>
      <c r="IJ184" s="60"/>
      <c r="IK184" s="60"/>
      <c r="IL184" s="60"/>
      <c r="IM184" s="60"/>
      <c r="IN184" s="60"/>
    </row>
    <row r="185" spans="1:248">
      <c r="A185" s="63"/>
      <c r="B185" s="110" t="s">
        <v>511</v>
      </c>
      <c r="C185" s="113"/>
      <c r="D185" s="111"/>
      <c r="E185" s="111"/>
      <c r="F185" s="111"/>
      <c r="G185" s="88"/>
      <c r="H185" s="88"/>
      <c r="I185" s="145"/>
      <c r="J185" s="59"/>
      <c r="K185" s="59"/>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c r="EO185" s="60"/>
      <c r="EP185" s="60"/>
      <c r="EQ185" s="60"/>
      <c r="ER185" s="60"/>
      <c r="ES185" s="60"/>
      <c r="ET185" s="60"/>
      <c r="EU185" s="60"/>
      <c r="EV185" s="60"/>
      <c r="EW185" s="60"/>
      <c r="EX185" s="60"/>
      <c r="EY185" s="60"/>
      <c r="EZ185" s="60"/>
      <c r="FA185" s="60"/>
      <c r="FB185" s="60"/>
      <c r="FC185" s="60"/>
      <c r="FD185" s="60"/>
      <c r="FE185" s="60"/>
      <c r="FF185" s="60"/>
      <c r="FG185" s="60"/>
      <c r="FH185" s="60"/>
      <c r="FI185" s="60"/>
      <c r="FJ185" s="60"/>
      <c r="FK185" s="60"/>
      <c r="FL185" s="60"/>
      <c r="FM185" s="60"/>
      <c r="FN185" s="60"/>
      <c r="FO185" s="60"/>
      <c r="FP185" s="60"/>
      <c r="FQ185" s="60"/>
      <c r="FR185" s="60"/>
      <c r="FS185" s="60"/>
      <c r="FT185" s="60"/>
      <c r="FU185" s="60"/>
      <c r="FV185" s="60"/>
      <c r="FW185" s="60"/>
      <c r="FX185" s="60"/>
      <c r="FY185" s="60"/>
      <c r="FZ185" s="60"/>
      <c r="GA185" s="60"/>
      <c r="GB185" s="60"/>
      <c r="GC185" s="60"/>
      <c r="GD185" s="60"/>
      <c r="GE185" s="60"/>
      <c r="GF185" s="60"/>
      <c r="GG185" s="60"/>
      <c r="GH185" s="60"/>
      <c r="GI185" s="60"/>
      <c r="GJ185" s="60"/>
      <c r="GK185" s="60"/>
      <c r="GL185" s="60"/>
      <c r="GM185" s="60"/>
      <c r="GN185" s="60"/>
      <c r="GO185" s="60"/>
      <c r="GP185" s="60"/>
      <c r="GQ185" s="60"/>
      <c r="GR185" s="60"/>
      <c r="GS185" s="60"/>
      <c r="GT185" s="60"/>
      <c r="GU185" s="60"/>
      <c r="GV185" s="60"/>
      <c r="GW185" s="60"/>
      <c r="GX185" s="60"/>
      <c r="GY185" s="60"/>
      <c r="GZ185" s="60"/>
      <c r="HA185" s="60"/>
      <c r="HB185" s="60"/>
      <c r="HC185" s="60"/>
      <c r="HD185" s="60"/>
      <c r="HE185" s="60"/>
      <c r="HF185" s="60"/>
      <c r="HG185" s="60"/>
      <c r="HH185" s="60"/>
      <c r="HI185" s="60"/>
      <c r="HJ185" s="60"/>
      <c r="HK185" s="60"/>
      <c r="HL185" s="60"/>
      <c r="HM185" s="60"/>
      <c r="HN185" s="60"/>
      <c r="HO185" s="60"/>
      <c r="HP185" s="60"/>
      <c r="HQ185" s="60"/>
      <c r="HR185" s="60"/>
      <c r="HS185" s="60"/>
      <c r="HT185" s="60"/>
      <c r="HU185" s="60"/>
      <c r="HV185" s="60"/>
      <c r="HW185" s="60"/>
      <c r="HX185" s="60"/>
      <c r="HY185" s="60"/>
      <c r="HZ185" s="60"/>
      <c r="IA185" s="60"/>
      <c r="IB185" s="60"/>
      <c r="IC185" s="60"/>
      <c r="ID185" s="60"/>
      <c r="IE185" s="60"/>
      <c r="IF185" s="60"/>
      <c r="IG185" s="60"/>
      <c r="IH185" s="60"/>
      <c r="II185" s="60"/>
      <c r="IJ185" s="60"/>
      <c r="IK185" s="60"/>
      <c r="IL185" s="60"/>
      <c r="IM185" s="60"/>
      <c r="IN185" s="60"/>
    </row>
    <row r="186" spans="1:248">
      <c r="A186" s="56"/>
      <c r="B186" s="84" t="s">
        <v>419</v>
      </c>
      <c r="C186" s="113"/>
      <c r="D186" s="111">
        <v>2558000</v>
      </c>
      <c r="E186" s="111">
        <v>2735000</v>
      </c>
      <c r="F186" s="111">
        <v>1188000</v>
      </c>
      <c r="G186" s="64">
        <v>1147279</v>
      </c>
      <c r="H186" s="88">
        <f>G186-I186</f>
        <v>206279</v>
      </c>
      <c r="I186" s="149">
        <v>941000</v>
      </c>
      <c r="J186" s="59"/>
      <c r="K186" s="59"/>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0"/>
      <c r="DF186" s="60"/>
      <c r="DG186" s="60"/>
      <c r="DH186" s="60"/>
      <c r="DI186" s="60"/>
      <c r="DJ186" s="60"/>
      <c r="DK186" s="60"/>
      <c r="DL186" s="60"/>
      <c r="DM186" s="60"/>
      <c r="DN186" s="60"/>
      <c r="DO186" s="60"/>
      <c r="DP186" s="60"/>
      <c r="DQ186" s="60"/>
      <c r="DR186" s="60"/>
      <c r="DS186" s="60"/>
      <c r="DT186" s="60"/>
      <c r="DU186" s="60"/>
      <c r="DV186" s="60"/>
      <c r="DW186" s="60"/>
      <c r="DX186" s="60"/>
      <c r="DY186" s="60"/>
      <c r="DZ186" s="60"/>
      <c r="EA186" s="60"/>
      <c r="EB186" s="60"/>
      <c r="EC186" s="60"/>
      <c r="ED186" s="60"/>
      <c r="EE186" s="60"/>
      <c r="EF186" s="60"/>
      <c r="EG186" s="60"/>
      <c r="EH186" s="60"/>
      <c r="EI186" s="60"/>
      <c r="EJ186" s="60"/>
      <c r="EK186" s="60"/>
      <c r="EL186" s="60"/>
      <c r="EM186" s="60"/>
      <c r="EN186" s="60"/>
      <c r="EO186" s="60"/>
      <c r="EP186" s="60"/>
      <c r="EQ186" s="60"/>
      <c r="ER186" s="60"/>
      <c r="ES186" s="60"/>
      <c r="ET186" s="60"/>
      <c r="EU186" s="60"/>
      <c r="EV186" s="60"/>
      <c r="EW186" s="60"/>
      <c r="EX186" s="60"/>
      <c r="EY186" s="60"/>
      <c r="EZ186" s="60"/>
      <c r="FA186" s="60"/>
      <c r="FB186" s="60"/>
      <c r="FC186" s="60"/>
      <c r="FD186" s="60"/>
      <c r="FE186" s="60"/>
      <c r="FF186" s="60"/>
      <c r="FG186" s="60"/>
      <c r="FH186" s="60"/>
      <c r="FI186" s="60"/>
      <c r="FJ186" s="60"/>
      <c r="FK186" s="60"/>
      <c r="FL186" s="60"/>
      <c r="FM186" s="60"/>
      <c r="FN186" s="60"/>
      <c r="FO186" s="60"/>
      <c r="FP186" s="60"/>
      <c r="FQ186" s="60"/>
      <c r="FR186" s="60"/>
      <c r="FS186" s="60"/>
      <c r="FT186" s="60"/>
      <c r="FU186" s="60"/>
      <c r="FV186" s="60"/>
      <c r="FW186" s="60"/>
      <c r="FX186" s="60"/>
      <c r="FY186" s="60"/>
      <c r="FZ186" s="60"/>
      <c r="GA186" s="60"/>
      <c r="GB186" s="60"/>
      <c r="GC186" s="60"/>
      <c r="GD186" s="60"/>
      <c r="GE186" s="60"/>
      <c r="GF186" s="60"/>
      <c r="GG186" s="60"/>
      <c r="GH186" s="60"/>
      <c r="GI186" s="60"/>
      <c r="GJ186" s="60"/>
      <c r="GK186" s="60"/>
      <c r="GL186" s="60"/>
      <c r="GM186" s="60"/>
      <c r="GN186" s="60"/>
      <c r="GO186" s="60"/>
      <c r="GP186" s="60"/>
      <c r="GQ186" s="60"/>
      <c r="GR186" s="60"/>
      <c r="GS186" s="60"/>
      <c r="GT186" s="60"/>
      <c r="GU186" s="60"/>
      <c r="GV186" s="60"/>
      <c r="GW186" s="60"/>
      <c r="GX186" s="60"/>
      <c r="GY186" s="60"/>
      <c r="GZ186" s="60"/>
      <c r="HA186" s="60"/>
      <c r="HB186" s="60"/>
      <c r="HC186" s="60"/>
      <c r="HD186" s="60"/>
      <c r="HE186" s="60"/>
      <c r="HF186" s="60"/>
      <c r="HG186" s="60"/>
      <c r="HH186" s="60"/>
      <c r="HI186" s="60"/>
      <c r="HJ186" s="60"/>
      <c r="HK186" s="60"/>
      <c r="HL186" s="60"/>
      <c r="HM186" s="60"/>
      <c r="HN186" s="60"/>
      <c r="HO186" s="60"/>
      <c r="HP186" s="60"/>
      <c r="HQ186" s="60"/>
      <c r="HR186" s="60"/>
      <c r="HS186" s="60"/>
      <c r="HT186" s="60"/>
      <c r="HU186" s="60"/>
      <c r="HV186" s="60"/>
      <c r="HW186" s="60"/>
      <c r="HX186" s="60"/>
      <c r="HY186" s="60"/>
      <c r="HZ186" s="60"/>
      <c r="IA186" s="60"/>
      <c r="IB186" s="60"/>
      <c r="IC186" s="60"/>
      <c r="ID186" s="60"/>
      <c r="IE186" s="60"/>
      <c r="IF186" s="60"/>
      <c r="IG186" s="60"/>
      <c r="IH186" s="60"/>
      <c r="II186" s="60"/>
      <c r="IJ186" s="60"/>
      <c r="IK186" s="60"/>
      <c r="IL186" s="60"/>
      <c r="IM186" s="60"/>
      <c r="IN186" s="60"/>
    </row>
    <row r="187" spans="1:248" ht="30">
      <c r="A187" s="56"/>
      <c r="B187" s="84" t="s">
        <v>420</v>
      </c>
      <c r="C187" s="113"/>
      <c r="D187" s="111">
        <v>135000</v>
      </c>
      <c r="E187" s="111">
        <v>135000</v>
      </c>
      <c r="F187" s="111">
        <v>135000</v>
      </c>
      <c r="G187" s="64">
        <v>12600</v>
      </c>
      <c r="H187" s="88">
        <f t="shared" ref="H187:H188" si="78">G187-I187</f>
        <v>2520</v>
      </c>
      <c r="I187" s="149">
        <v>10080</v>
      </c>
      <c r="J187" s="59"/>
      <c r="K187" s="59"/>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c r="CZ187" s="60"/>
      <c r="DA187" s="60"/>
      <c r="DB187" s="60"/>
      <c r="DC187" s="60"/>
      <c r="DD187" s="60"/>
      <c r="DE187" s="60"/>
      <c r="DF187" s="60"/>
      <c r="DG187" s="60"/>
      <c r="DH187" s="60"/>
      <c r="DI187" s="60"/>
      <c r="DJ187" s="60"/>
      <c r="DK187" s="60"/>
      <c r="DL187" s="60"/>
      <c r="DM187" s="60"/>
      <c r="DN187" s="60"/>
      <c r="DO187" s="60"/>
      <c r="DP187" s="60"/>
      <c r="DQ187" s="60"/>
      <c r="DR187" s="60"/>
      <c r="DS187" s="60"/>
      <c r="DT187" s="60"/>
      <c r="DU187" s="60"/>
      <c r="DV187" s="60"/>
      <c r="DW187" s="60"/>
      <c r="DX187" s="60"/>
      <c r="DY187" s="60"/>
      <c r="DZ187" s="60"/>
      <c r="EA187" s="60"/>
      <c r="EB187" s="60"/>
      <c r="EC187" s="60"/>
      <c r="ED187" s="60"/>
      <c r="EE187" s="60"/>
      <c r="EF187" s="60"/>
      <c r="EG187" s="60"/>
      <c r="EH187" s="60"/>
      <c r="EI187" s="60"/>
      <c r="EJ187" s="60"/>
      <c r="EK187" s="60"/>
      <c r="EL187" s="60"/>
      <c r="EM187" s="60"/>
      <c r="EN187" s="60"/>
      <c r="EO187" s="60"/>
      <c r="EP187" s="60"/>
      <c r="EQ187" s="60"/>
      <c r="ER187" s="60"/>
      <c r="ES187" s="60"/>
      <c r="ET187" s="60"/>
      <c r="EU187" s="60"/>
      <c r="EV187" s="60"/>
      <c r="EW187" s="60"/>
      <c r="EX187" s="60"/>
      <c r="EY187" s="60"/>
      <c r="EZ187" s="60"/>
      <c r="FA187" s="60"/>
      <c r="FB187" s="60"/>
      <c r="FC187" s="60"/>
      <c r="FD187" s="60"/>
      <c r="FE187" s="60"/>
      <c r="FF187" s="60"/>
      <c r="FG187" s="60"/>
      <c r="FH187" s="60"/>
      <c r="FI187" s="60"/>
      <c r="FJ187" s="60"/>
      <c r="FK187" s="60"/>
      <c r="FL187" s="60"/>
      <c r="FM187" s="60"/>
      <c r="FN187" s="60"/>
      <c r="FO187" s="60"/>
      <c r="FP187" s="60"/>
      <c r="FQ187" s="60"/>
      <c r="FR187" s="60"/>
      <c r="FS187" s="60"/>
      <c r="FT187" s="60"/>
      <c r="FU187" s="60"/>
      <c r="FV187" s="60"/>
      <c r="FW187" s="60"/>
      <c r="FX187" s="60"/>
      <c r="FY187" s="60"/>
      <c r="FZ187" s="60"/>
      <c r="GA187" s="60"/>
      <c r="GB187" s="60"/>
      <c r="GC187" s="60"/>
      <c r="GD187" s="60"/>
      <c r="GE187" s="60"/>
      <c r="GF187" s="60"/>
      <c r="GG187" s="60"/>
      <c r="GH187" s="60"/>
      <c r="GI187" s="60"/>
      <c r="GJ187" s="60"/>
      <c r="GK187" s="60"/>
      <c r="GL187" s="60"/>
      <c r="GM187" s="60"/>
      <c r="GN187" s="60"/>
      <c r="GO187" s="60"/>
      <c r="GP187" s="60"/>
      <c r="GQ187" s="60"/>
      <c r="GR187" s="60"/>
      <c r="GS187" s="60"/>
      <c r="GT187" s="60"/>
      <c r="GU187" s="60"/>
      <c r="GV187" s="60"/>
      <c r="GW187" s="60"/>
      <c r="GX187" s="60"/>
      <c r="GY187" s="60"/>
      <c r="GZ187" s="60"/>
      <c r="HA187" s="60"/>
      <c r="HB187" s="60"/>
      <c r="HC187" s="60"/>
      <c r="HD187" s="60"/>
      <c r="HE187" s="60"/>
      <c r="HF187" s="60"/>
      <c r="HG187" s="60"/>
      <c r="HH187" s="60"/>
      <c r="HI187" s="60"/>
      <c r="HJ187" s="60"/>
      <c r="HK187" s="60"/>
      <c r="HL187" s="60"/>
      <c r="HM187" s="60"/>
      <c r="HN187" s="60"/>
      <c r="HO187" s="60"/>
      <c r="HP187" s="60"/>
      <c r="HQ187" s="60"/>
      <c r="HR187" s="60"/>
      <c r="HS187" s="60"/>
      <c r="HT187" s="60"/>
      <c r="HU187" s="60"/>
      <c r="HV187" s="60"/>
      <c r="HW187" s="60"/>
      <c r="HX187" s="60"/>
      <c r="HY187" s="60"/>
      <c r="HZ187" s="60"/>
      <c r="IA187" s="60"/>
      <c r="IB187" s="60"/>
      <c r="IC187" s="60"/>
      <c r="ID187" s="60"/>
      <c r="IE187" s="60"/>
      <c r="IF187" s="60"/>
      <c r="IG187" s="60"/>
      <c r="IH187" s="60"/>
      <c r="II187" s="60"/>
      <c r="IJ187" s="60"/>
      <c r="IK187" s="60"/>
      <c r="IL187" s="60"/>
      <c r="IM187" s="60"/>
      <c r="IN187" s="60"/>
    </row>
    <row r="188" spans="1:248" ht="45">
      <c r="A188" s="56"/>
      <c r="B188" s="84" t="s">
        <v>421</v>
      </c>
      <c r="C188" s="113"/>
      <c r="D188" s="111">
        <v>351000</v>
      </c>
      <c r="E188" s="111">
        <v>319000</v>
      </c>
      <c r="F188" s="111">
        <v>231000</v>
      </c>
      <c r="G188" s="64">
        <v>199000</v>
      </c>
      <c r="H188" s="88">
        <f t="shared" si="78"/>
        <v>22450</v>
      </c>
      <c r="I188" s="149">
        <v>176550</v>
      </c>
      <c r="J188" s="59"/>
      <c r="K188" s="59"/>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60"/>
      <c r="DE188" s="60"/>
      <c r="DF188" s="60"/>
      <c r="DG188" s="60"/>
      <c r="DH188" s="60"/>
      <c r="DI188" s="60"/>
      <c r="DJ188" s="60"/>
      <c r="DK188" s="60"/>
      <c r="DL188" s="60"/>
      <c r="DM188" s="60"/>
      <c r="DN188" s="60"/>
      <c r="DO188" s="60"/>
      <c r="DP188" s="60"/>
      <c r="DQ188" s="60"/>
      <c r="DR188" s="60"/>
      <c r="DS188" s="60"/>
      <c r="DT188" s="60"/>
      <c r="DU188" s="60"/>
      <c r="DV188" s="60"/>
      <c r="DW188" s="60"/>
      <c r="DX188" s="60"/>
      <c r="DY188" s="60"/>
      <c r="DZ188" s="60"/>
      <c r="EA188" s="60"/>
      <c r="EB188" s="60"/>
      <c r="EC188" s="60"/>
      <c r="ED188" s="60"/>
      <c r="EE188" s="60"/>
      <c r="EF188" s="60"/>
      <c r="EG188" s="60"/>
      <c r="EH188" s="60"/>
      <c r="EI188" s="60"/>
      <c r="EJ188" s="60"/>
      <c r="EK188" s="60"/>
      <c r="EL188" s="60"/>
      <c r="EM188" s="60"/>
      <c r="EN188" s="60"/>
      <c r="EO188" s="60"/>
      <c r="EP188" s="60"/>
      <c r="EQ188" s="60"/>
      <c r="ER188" s="60"/>
      <c r="ES188" s="60"/>
      <c r="ET188" s="60"/>
      <c r="EU188" s="60"/>
      <c r="EV188" s="60"/>
      <c r="EW188" s="60"/>
      <c r="EX188" s="60"/>
      <c r="EY188" s="60"/>
      <c r="EZ188" s="60"/>
      <c r="FA188" s="60"/>
      <c r="FB188" s="60"/>
      <c r="FC188" s="60"/>
      <c r="FD188" s="60"/>
      <c r="FE188" s="60"/>
      <c r="FF188" s="60"/>
      <c r="FG188" s="60"/>
      <c r="FH188" s="60"/>
      <c r="FI188" s="60"/>
      <c r="FJ188" s="60"/>
      <c r="FK188" s="60"/>
      <c r="FL188" s="60"/>
      <c r="FM188" s="60"/>
      <c r="FN188" s="60"/>
      <c r="FO188" s="60"/>
      <c r="FP188" s="60"/>
      <c r="FQ188" s="60"/>
      <c r="FR188" s="60"/>
      <c r="FS188" s="60"/>
      <c r="FT188" s="60"/>
      <c r="FU188" s="60"/>
      <c r="FV188" s="60"/>
      <c r="FW188" s="60"/>
      <c r="FX188" s="60"/>
      <c r="FY188" s="60"/>
      <c r="FZ188" s="60"/>
      <c r="GA188" s="60"/>
      <c r="GB188" s="60"/>
      <c r="GC188" s="60"/>
      <c r="GD188" s="60"/>
      <c r="GE188" s="60"/>
      <c r="GF188" s="60"/>
      <c r="GG188" s="60"/>
      <c r="GH188" s="60"/>
      <c r="GI188" s="60"/>
      <c r="GJ188" s="60"/>
      <c r="GK188" s="60"/>
      <c r="GL188" s="60"/>
      <c r="GM188" s="60"/>
      <c r="GN188" s="60"/>
      <c r="GO188" s="60"/>
      <c r="GP188" s="60"/>
      <c r="GQ188" s="60"/>
      <c r="GR188" s="60"/>
      <c r="GS188" s="60"/>
      <c r="GT188" s="60"/>
      <c r="GU188" s="60"/>
      <c r="GV188" s="60"/>
      <c r="GW188" s="60"/>
      <c r="GX188" s="60"/>
      <c r="GY188" s="60"/>
      <c r="GZ188" s="60"/>
      <c r="HA188" s="60"/>
      <c r="HB188" s="60"/>
      <c r="HC188" s="60"/>
      <c r="HD188" s="60"/>
      <c r="HE188" s="60"/>
      <c r="HF188" s="60"/>
      <c r="HG188" s="60"/>
      <c r="HH188" s="60"/>
      <c r="HI188" s="60"/>
      <c r="HJ188" s="60"/>
      <c r="HK188" s="60"/>
      <c r="HL188" s="60"/>
      <c r="HM188" s="60"/>
      <c r="HN188" s="60"/>
      <c r="HO188" s="60"/>
      <c r="HP188" s="60"/>
      <c r="HQ188" s="60"/>
      <c r="HR188" s="60"/>
      <c r="HS188" s="60"/>
      <c r="HT188" s="60"/>
      <c r="HU188" s="60"/>
      <c r="HV188" s="60"/>
      <c r="HW188" s="60"/>
      <c r="HX188" s="60"/>
      <c r="HY188" s="60"/>
      <c r="HZ188" s="60"/>
      <c r="IA188" s="60"/>
      <c r="IB188" s="60"/>
      <c r="IC188" s="60"/>
      <c r="ID188" s="60"/>
      <c r="IE188" s="60"/>
      <c r="IF188" s="60"/>
      <c r="IG188" s="60"/>
      <c r="IH188" s="60"/>
      <c r="II188" s="60"/>
      <c r="IJ188" s="60"/>
      <c r="IK188" s="60"/>
      <c r="IL188" s="60"/>
      <c r="IM188" s="60"/>
      <c r="IN188" s="60"/>
    </row>
    <row r="189" spans="1:248" ht="60">
      <c r="A189" s="56"/>
      <c r="B189" s="84" t="s">
        <v>370</v>
      </c>
      <c r="C189" s="113"/>
      <c r="D189" s="111"/>
      <c r="E189" s="111"/>
      <c r="F189" s="111"/>
      <c r="G189" s="64"/>
      <c r="H189" s="64"/>
      <c r="I189" s="150"/>
      <c r="J189" s="59"/>
      <c r="K189" s="59"/>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60"/>
      <c r="EJ189" s="60"/>
      <c r="EK189" s="60"/>
      <c r="EL189" s="60"/>
      <c r="EM189" s="60"/>
      <c r="EN189" s="60"/>
      <c r="EO189" s="60"/>
      <c r="EP189" s="60"/>
      <c r="EQ189" s="60"/>
      <c r="ER189" s="60"/>
      <c r="ES189" s="60"/>
      <c r="ET189" s="60"/>
      <c r="EU189" s="60"/>
      <c r="EV189" s="60"/>
      <c r="EW189" s="60"/>
      <c r="EX189" s="60"/>
      <c r="EY189" s="60"/>
      <c r="EZ189" s="60"/>
      <c r="FA189" s="60"/>
      <c r="FB189" s="60"/>
      <c r="FC189" s="60"/>
      <c r="FD189" s="60"/>
      <c r="FE189" s="60"/>
      <c r="FF189" s="60"/>
      <c r="FG189" s="60"/>
      <c r="FH189" s="60"/>
      <c r="FI189" s="60"/>
      <c r="FJ189" s="60"/>
      <c r="FK189" s="60"/>
      <c r="FL189" s="60"/>
      <c r="FM189" s="60"/>
      <c r="FN189" s="60"/>
      <c r="FO189" s="60"/>
      <c r="FP189" s="60"/>
      <c r="FQ189" s="60"/>
      <c r="FR189" s="60"/>
      <c r="FS189" s="60"/>
      <c r="FT189" s="60"/>
      <c r="FU189" s="60"/>
      <c r="FV189" s="60"/>
      <c r="FW189" s="60"/>
      <c r="FX189" s="60"/>
      <c r="FY189" s="60"/>
      <c r="FZ189" s="60"/>
      <c r="GA189" s="60"/>
      <c r="GB189" s="60"/>
      <c r="GC189" s="60"/>
      <c r="GD189" s="60"/>
      <c r="GE189" s="60"/>
      <c r="GF189" s="60"/>
      <c r="GG189" s="60"/>
      <c r="GH189" s="60"/>
      <c r="GI189" s="60"/>
      <c r="GJ189" s="60"/>
      <c r="GK189" s="60"/>
      <c r="GL189" s="60"/>
      <c r="GM189" s="60"/>
      <c r="GN189" s="60"/>
      <c r="GO189" s="60"/>
      <c r="GP189" s="60"/>
      <c r="GQ189" s="60"/>
      <c r="GR189" s="60"/>
      <c r="GS189" s="60"/>
      <c r="GT189" s="60"/>
      <c r="GU189" s="60"/>
      <c r="GV189" s="60"/>
      <c r="GW189" s="60"/>
      <c r="GX189" s="60"/>
      <c r="GY189" s="60"/>
      <c r="GZ189" s="60"/>
      <c r="HA189" s="60"/>
      <c r="HB189" s="60"/>
      <c r="HC189" s="60"/>
      <c r="HD189" s="60"/>
      <c r="HE189" s="60"/>
      <c r="HF189" s="60"/>
      <c r="HG189" s="60"/>
      <c r="HH189" s="60"/>
      <c r="HI189" s="60"/>
      <c r="HJ189" s="60"/>
      <c r="HK189" s="60"/>
      <c r="HL189" s="60"/>
      <c r="HM189" s="60"/>
      <c r="HN189" s="60"/>
      <c r="HO189" s="60"/>
      <c r="HP189" s="60"/>
      <c r="HQ189" s="60"/>
      <c r="HR189" s="60"/>
      <c r="HS189" s="60"/>
      <c r="HT189" s="60"/>
      <c r="HU189" s="60"/>
      <c r="HV189" s="60"/>
      <c r="HW189" s="60"/>
      <c r="HX189" s="60"/>
      <c r="HY189" s="60"/>
      <c r="HZ189" s="60"/>
      <c r="IA189" s="60"/>
      <c r="IB189" s="60"/>
      <c r="IC189" s="60"/>
      <c r="ID189" s="60"/>
      <c r="IE189" s="60"/>
      <c r="IF189" s="60"/>
      <c r="IG189" s="60"/>
      <c r="IH189" s="60"/>
      <c r="II189" s="60"/>
      <c r="IJ189" s="60"/>
      <c r="IK189" s="60"/>
      <c r="IL189" s="60"/>
      <c r="IM189" s="60"/>
      <c r="IN189" s="60"/>
    </row>
    <row r="190" spans="1:248" ht="45">
      <c r="A190" s="56"/>
      <c r="B190" s="84" t="s">
        <v>507</v>
      </c>
      <c r="C190" s="113"/>
      <c r="D190" s="111">
        <v>1302000</v>
      </c>
      <c r="E190" s="111">
        <v>39000</v>
      </c>
      <c r="F190" s="111">
        <v>9000</v>
      </c>
      <c r="G190" s="64">
        <v>9000</v>
      </c>
      <c r="H190" s="88">
        <f>G190-I190</f>
        <v>2260</v>
      </c>
      <c r="I190" s="149">
        <v>6740</v>
      </c>
      <c r="J190" s="59"/>
      <c r="K190" s="59"/>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c r="EO190" s="60"/>
      <c r="EP190" s="60"/>
      <c r="EQ190" s="60"/>
      <c r="ER190" s="60"/>
      <c r="ES190" s="60"/>
      <c r="ET190" s="60"/>
      <c r="EU190" s="60"/>
      <c r="EV190" s="60"/>
      <c r="EW190" s="60"/>
      <c r="EX190" s="60"/>
      <c r="EY190" s="60"/>
      <c r="EZ190" s="60"/>
      <c r="FA190" s="60"/>
      <c r="FB190" s="60"/>
      <c r="FC190" s="60"/>
      <c r="FD190" s="60"/>
      <c r="FE190" s="60"/>
      <c r="FF190" s="60"/>
      <c r="FG190" s="60"/>
      <c r="FH190" s="60"/>
      <c r="FI190" s="60"/>
      <c r="FJ190" s="60"/>
      <c r="FK190" s="60"/>
      <c r="FL190" s="60"/>
      <c r="FM190" s="60"/>
      <c r="FN190" s="60"/>
      <c r="FO190" s="60"/>
      <c r="FP190" s="60"/>
      <c r="FQ190" s="60"/>
      <c r="FR190" s="60"/>
      <c r="FS190" s="60"/>
      <c r="FT190" s="60"/>
      <c r="FU190" s="60"/>
      <c r="FV190" s="60"/>
      <c r="FW190" s="60"/>
      <c r="FX190" s="60"/>
      <c r="FY190" s="60"/>
      <c r="FZ190" s="60"/>
      <c r="GA190" s="60"/>
      <c r="GB190" s="60"/>
      <c r="GC190" s="60"/>
      <c r="GD190" s="60"/>
      <c r="GE190" s="60"/>
      <c r="GF190" s="60"/>
      <c r="GG190" s="60"/>
      <c r="GH190" s="60"/>
      <c r="GI190" s="60"/>
      <c r="GJ190" s="60"/>
      <c r="GK190" s="60"/>
      <c r="GL190" s="60"/>
      <c r="GM190" s="60"/>
      <c r="GN190" s="60"/>
      <c r="GO190" s="60"/>
      <c r="GP190" s="60"/>
      <c r="GQ190" s="60"/>
      <c r="GR190" s="60"/>
      <c r="GS190" s="60"/>
      <c r="GT190" s="60"/>
      <c r="GU190" s="60"/>
      <c r="GV190" s="60"/>
      <c r="GW190" s="60"/>
      <c r="GX190" s="60"/>
      <c r="GY190" s="60"/>
      <c r="GZ190" s="60"/>
      <c r="HA190" s="60"/>
      <c r="HB190" s="60"/>
      <c r="HC190" s="60"/>
      <c r="HD190" s="60"/>
      <c r="HE190" s="60"/>
      <c r="HF190" s="60"/>
      <c r="HG190" s="60"/>
      <c r="HH190" s="60"/>
      <c r="HI190" s="60"/>
      <c r="HJ190" s="60"/>
      <c r="HK190" s="60"/>
      <c r="HL190" s="60"/>
      <c r="HM190" s="60"/>
      <c r="HN190" s="60"/>
      <c r="HO190" s="60"/>
      <c r="HP190" s="60"/>
      <c r="HQ190" s="60"/>
      <c r="HR190" s="60"/>
      <c r="HS190" s="60"/>
      <c r="HT190" s="60"/>
      <c r="HU190" s="60"/>
      <c r="HV190" s="60"/>
      <c r="HW190" s="60"/>
      <c r="HX190" s="60"/>
      <c r="HY190" s="60"/>
      <c r="HZ190" s="60"/>
      <c r="IA190" s="60"/>
      <c r="IB190" s="60"/>
      <c r="IC190" s="60"/>
      <c r="ID190" s="60"/>
      <c r="IE190" s="60"/>
      <c r="IF190" s="60"/>
      <c r="IG190" s="60"/>
      <c r="IH190" s="60"/>
      <c r="II190" s="60"/>
      <c r="IJ190" s="60"/>
      <c r="IK190" s="60"/>
      <c r="IL190" s="60"/>
      <c r="IM190" s="60"/>
      <c r="IN190" s="60"/>
    </row>
    <row r="191" spans="1:248">
      <c r="A191" s="56"/>
      <c r="B191" s="66" t="s">
        <v>361</v>
      </c>
      <c r="C191" s="113"/>
      <c r="D191" s="111"/>
      <c r="E191" s="111"/>
      <c r="F191" s="111"/>
      <c r="G191" s="64">
        <v>-321.12</v>
      </c>
      <c r="H191" s="88">
        <f>G191-I191</f>
        <v>0</v>
      </c>
      <c r="I191" s="149">
        <v>-321.12</v>
      </c>
      <c r="J191" s="59"/>
      <c r="K191" s="59"/>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c r="CZ191" s="60"/>
      <c r="DA191" s="60"/>
      <c r="DB191" s="60"/>
      <c r="DC191" s="60"/>
      <c r="DD191" s="60"/>
      <c r="DE191" s="60"/>
      <c r="DF191" s="60"/>
      <c r="DG191" s="60"/>
      <c r="DH191" s="60"/>
      <c r="DI191" s="60"/>
      <c r="DJ191" s="60"/>
      <c r="DK191" s="60"/>
      <c r="DL191" s="60"/>
      <c r="DM191" s="60"/>
      <c r="DN191" s="60"/>
      <c r="DO191" s="60"/>
      <c r="DP191" s="60"/>
      <c r="DQ191" s="60"/>
      <c r="DR191" s="60"/>
      <c r="DS191" s="60"/>
      <c r="DT191" s="60"/>
      <c r="DU191" s="60"/>
      <c r="DV191" s="60"/>
      <c r="DW191" s="60"/>
      <c r="DX191" s="60"/>
      <c r="DY191" s="60"/>
      <c r="DZ191" s="60"/>
      <c r="EA191" s="60"/>
      <c r="EB191" s="60"/>
      <c r="EC191" s="60"/>
      <c r="ED191" s="60"/>
      <c r="EE191" s="60"/>
      <c r="EF191" s="60"/>
      <c r="EG191" s="60"/>
      <c r="EH191" s="60"/>
      <c r="EI191" s="60"/>
      <c r="EJ191" s="60"/>
      <c r="EK191" s="60"/>
      <c r="EL191" s="60"/>
      <c r="EM191" s="60"/>
      <c r="EN191" s="60"/>
      <c r="EO191" s="60"/>
      <c r="EP191" s="60"/>
      <c r="EQ191" s="60"/>
      <c r="ER191" s="60"/>
      <c r="ES191" s="60"/>
      <c r="ET191" s="60"/>
      <c r="EU191" s="60"/>
      <c r="EV191" s="60"/>
      <c r="EW191" s="60"/>
      <c r="EX191" s="60"/>
      <c r="EY191" s="60"/>
      <c r="EZ191" s="60"/>
      <c r="FA191" s="60"/>
      <c r="FB191" s="60"/>
      <c r="FC191" s="60"/>
      <c r="FD191" s="60"/>
      <c r="FE191" s="60"/>
      <c r="FF191" s="60"/>
      <c r="FG191" s="60"/>
      <c r="FH191" s="60"/>
      <c r="FI191" s="60"/>
      <c r="FJ191" s="60"/>
      <c r="FK191" s="60"/>
      <c r="FL191" s="60"/>
      <c r="FM191" s="60"/>
      <c r="FN191" s="60"/>
      <c r="FO191" s="60"/>
      <c r="FP191" s="60"/>
      <c r="FQ191" s="60"/>
      <c r="FR191" s="60"/>
      <c r="FS191" s="60"/>
      <c r="FT191" s="60"/>
      <c r="FU191" s="60"/>
      <c r="FV191" s="60"/>
      <c r="FW191" s="60"/>
      <c r="FX191" s="60"/>
      <c r="FY191" s="60"/>
      <c r="FZ191" s="60"/>
      <c r="GA191" s="60"/>
      <c r="GB191" s="60"/>
      <c r="GC191" s="60"/>
      <c r="GD191" s="60"/>
      <c r="GE191" s="60"/>
      <c r="GF191" s="60"/>
      <c r="GG191" s="60"/>
      <c r="GH191" s="60"/>
      <c r="GI191" s="60"/>
      <c r="GJ191" s="60"/>
      <c r="GK191" s="60"/>
      <c r="GL191" s="60"/>
      <c r="GM191" s="60"/>
      <c r="GN191" s="60"/>
      <c r="GO191" s="60"/>
      <c r="GP191" s="60"/>
      <c r="GQ191" s="60"/>
      <c r="GR191" s="60"/>
      <c r="GS191" s="60"/>
      <c r="GT191" s="60"/>
      <c r="GU191" s="60"/>
      <c r="GV191" s="60"/>
      <c r="GW191" s="60"/>
      <c r="GX191" s="60"/>
      <c r="GY191" s="60"/>
      <c r="GZ191" s="60"/>
      <c r="HA191" s="60"/>
      <c r="HB191" s="60"/>
      <c r="HC191" s="60"/>
      <c r="HD191" s="60"/>
      <c r="HE191" s="60"/>
      <c r="HF191" s="60"/>
      <c r="HG191" s="60"/>
      <c r="HH191" s="60"/>
      <c r="HI191" s="60"/>
      <c r="HJ191" s="60"/>
      <c r="HK191" s="60"/>
      <c r="HL191" s="60"/>
      <c r="HM191" s="60"/>
      <c r="HN191" s="60"/>
      <c r="HO191" s="60"/>
      <c r="HP191" s="60"/>
      <c r="HQ191" s="60"/>
      <c r="HR191" s="60"/>
      <c r="HS191" s="60"/>
      <c r="HT191" s="60"/>
      <c r="HU191" s="60"/>
      <c r="HV191" s="60"/>
      <c r="HW191" s="60"/>
      <c r="HX191" s="60"/>
      <c r="HY191" s="60"/>
      <c r="HZ191" s="60"/>
      <c r="IA191" s="60"/>
      <c r="IB191" s="60"/>
      <c r="IC191" s="60"/>
      <c r="ID191" s="60"/>
      <c r="IE191" s="60"/>
      <c r="IF191" s="60"/>
      <c r="IG191" s="60"/>
      <c r="IH191" s="60"/>
      <c r="II191" s="60"/>
      <c r="IJ191" s="60"/>
      <c r="IK191" s="60"/>
      <c r="IL191" s="60"/>
      <c r="IM191" s="60"/>
      <c r="IN191" s="60"/>
    </row>
    <row r="192" spans="1:248">
      <c r="A192" s="56" t="s">
        <v>422</v>
      </c>
      <c r="B192" s="85" t="s">
        <v>423</v>
      </c>
      <c r="C192" s="113">
        <f>C193+C194+C195</f>
        <v>0</v>
      </c>
      <c r="D192" s="113">
        <f t="shared" ref="D192:H192" si="79">D193+D194+D195</f>
        <v>20792000</v>
      </c>
      <c r="E192" s="113">
        <f t="shared" si="79"/>
        <v>21049000</v>
      </c>
      <c r="F192" s="113">
        <f t="shared" si="79"/>
        <v>9665000</v>
      </c>
      <c r="G192" s="113">
        <f t="shared" si="79"/>
        <v>9665000</v>
      </c>
      <c r="H192" s="113">
        <f t="shared" si="79"/>
        <v>1584714.7300000004</v>
      </c>
      <c r="I192" s="59"/>
      <c r="J192" s="59"/>
      <c r="K192" s="59"/>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60"/>
      <c r="DE192" s="60"/>
      <c r="DF192" s="60"/>
      <c r="DG192" s="60"/>
      <c r="DH192" s="60"/>
      <c r="DI192" s="60"/>
      <c r="DJ192" s="60"/>
      <c r="DK192" s="60"/>
      <c r="DL192" s="60"/>
      <c r="DM192" s="60"/>
      <c r="DN192" s="60"/>
      <c r="DO192" s="60"/>
      <c r="DP192" s="60"/>
      <c r="DQ192" s="60"/>
      <c r="DR192" s="60"/>
      <c r="DS192" s="60"/>
      <c r="DT192" s="60"/>
      <c r="DU192" s="60"/>
      <c r="DV192" s="60"/>
      <c r="DW192" s="60"/>
      <c r="DX192" s="60"/>
      <c r="DY192" s="60"/>
      <c r="DZ192" s="60"/>
      <c r="EA192" s="60"/>
      <c r="EB192" s="60"/>
      <c r="EC192" s="60"/>
      <c r="ED192" s="60"/>
      <c r="EE192" s="60"/>
      <c r="EF192" s="60"/>
      <c r="EG192" s="60"/>
      <c r="EH192" s="60"/>
      <c r="EI192" s="60"/>
      <c r="EJ192" s="60"/>
      <c r="EK192" s="60"/>
      <c r="EL192" s="60"/>
      <c r="EM192" s="60"/>
      <c r="EN192" s="60"/>
      <c r="EO192" s="60"/>
      <c r="EP192" s="60"/>
      <c r="EQ192" s="60"/>
      <c r="ER192" s="60"/>
      <c r="ES192" s="60"/>
      <c r="ET192" s="60"/>
      <c r="EU192" s="60"/>
      <c r="EV192" s="60"/>
      <c r="EW192" s="60"/>
      <c r="EX192" s="60"/>
      <c r="EY192" s="60"/>
      <c r="EZ192" s="60"/>
      <c r="FA192" s="60"/>
      <c r="FB192" s="60"/>
      <c r="FC192" s="60"/>
      <c r="FD192" s="60"/>
      <c r="FE192" s="60"/>
      <c r="FF192" s="60"/>
      <c r="FG192" s="60"/>
      <c r="FH192" s="60"/>
      <c r="FI192" s="60"/>
      <c r="FJ192" s="60"/>
      <c r="FK192" s="60"/>
      <c r="FL192" s="60"/>
      <c r="FM192" s="60"/>
      <c r="FN192" s="60"/>
      <c r="FO192" s="60"/>
      <c r="FP192" s="60"/>
      <c r="FQ192" s="60"/>
      <c r="FR192" s="60"/>
      <c r="FS192" s="60"/>
      <c r="FT192" s="60"/>
      <c r="FU192" s="60"/>
      <c r="FV192" s="60"/>
      <c r="FW192" s="60"/>
      <c r="FX192" s="60"/>
      <c r="FY192" s="60"/>
      <c r="FZ192" s="60"/>
      <c r="GA192" s="60"/>
      <c r="GB192" s="60"/>
      <c r="GC192" s="60"/>
      <c r="GD192" s="60"/>
      <c r="GE192" s="60"/>
      <c r="GF192" s="60"/>
      <c r="GG192" s="60"/>
      <c r="GH192" s="60"/>
      <c r="GI192" s="60"/>
      <c r="GJ192" s="60"/>
      <c r="GK192" s="60"/>
      <c r="GL192" s="60"/>
      <c r="GM192" s="60"/>
      <c r="GN192" s="60"/>
      <c r="GO192" s="60"/>
      <c r="GP192" s="60"/>
      <c r="GQ192" s="60"/>
      <c r="GR192" s="60"/>
      <c r="GS192" s="60"/>
      <c r="GT192" s="60"/>
      <c r="GU192" s="60"/>
      <c r="GV192" s="60"/>
      <c r="GW192" s="60"/>
      <c r="GX192" s="60"/>
      <c r="GY192" s="60"/>
      <c r="GZ192" s="60"/>
      <c r="HA192" s="60"/>
      <c r="HB192" s="60"/>
      <c r="HC192" s="60"/>
      <c r="HD192" s="60"/>
      <c r="HE192" s="60"/>
      <c r="HF192" s="60"/>
      <c r="HG192" s="60"/>
      <c r="HH192" s="60"/>
      <c r="HI192" s="60"/>
      <c r="HJ192" s="60"/>
      <c r="HK192" s="60"/>
      <c r="HL192" s="60"/>
      <c r="HM192" s="60"/>
      <c r="HN192" s="60"/>
      <c r="HO192" s="60"/>
      <c r="HP192" s="60"/>
      <c r="HQ192" s="60"/>
      <c r="HR192" s="60"/>
      <c r="HS192" s="60"/>
      <c r="HT192" s="60"/>
      <c r="HU192" s="60"/>
      <c r="HV192" s="60"/>
      <c r="HW192" s="60"/>
      <c r="HX192" s="60"/>
      <c r="HY192" s="60"/>
      <c r="HZ192" s="60"/>
      <c r="IA192" s="60"/>
      <c r="IB192" s="60"/>
      <c r="IC192" s="60"/>
      <c r="ID192" s="60"/>
      <c r="IE192" s="60"/>
      <c r="IF192" s="60"/>
      <c r="IG192" s="60"/>
      <c r="IH192" s="60"/>
      <c r="II192" s="60"/>
      <c r="IJ192" s="60"/>
      <c r="IK192" s="60"/>
      <c r="IL192" s="60"/>
      <c r="IM192" s="60"/>
      <c r="IN192" s="60"/>
    </row>
    <row r="193" spans="1:248">
      <c r="A193" s="56"/>
      <c r="B193" s="86" t="s">
        <v>368</v>
      </c>
      <c r="C193" s="113"/>
      <c r="D193" s="111">
        <v>20792000</v>
      </c>
      <c r="E193" s="111">
        <v>21049000</v>
      </c>
      <c r="F193" s="111">
        <v>9665000</v>
      </c>
      <c r="G193" s="113">
        <v>9665000</v>
      </c>
      <c r="H193" s="113">
        <f>G193-I193</f>
        <v>1584714.7300000004</v>
      </c>
      <c r="I193" s="136">
        <v>8080285.2699999996</v>
      </c>
      <c r="J193" s="59"/>
      <c r="K193" s="59"/>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60"/>
      <c r="EJ193" s="60"/>
      <c r="EK193" s="60"/>
      <c r="EL193" s="60"/>
      <c r="EM193" s="60"/>
      <c r="EN193" s="60"/>
      <c r="EO193" s="60"/>
      <c r="EP193" s="60"/>
      <c r="EQ193" s="60"/>
      <c r="ER193" s="60"/>
      <c r="ES193" s="60"/>
      <c r="ET193" s="60"/>
      <c r="EU193" s="60"/>
      <c r="EV193" s="60"/>
      <c r="EW193" s="60"/>
      <c r="EX193" s="60"/>
      <c r="EY193" s="60"/>
      <c r="EZ193" s="60"/>
      <c r="FA193" s="60"/>
      <c r="FB193" s="60"/>
      <c r="FC193" s="60"/>
      <c r="FD193" s="60"/>
      <c r="FE193" s="60"/>
      <c r="FF193" s="60"/>
      <c r="FG193" s="60"/>
      <c r="FH193" s="60"/>
      <c r="FI193" s="60"/>
      <c r="FJ193" s="60"/>
      <c r="FK193" s="60"/>
      <c r="FL193" s="60"/>
      <c r="FM193" s="60"/>
      <c r="FN193" s="60"/>
      <c r="FO193" s="60"/>
      <c r="FP193" s="60"/>
      <c r="FQ193" s="60"/>
      <c r="FR193" s="60"/>
      <c r="FS193" s="60"/>
      <c r="FT193" s="60"/>
      <c r="FU193" s="60"/>
      <c r="FV193" s="60"/>
      <c r="FW193" s="60"/>
      <c r="FX193" s="60"/>
      <c r="FY193" s="60"/>
      <c r="FZ193" s="60"/>
      <c r="GA193" s="60"/>
      <c r="GB193" s="60"/>
      <c r="GC193" s="60"/>
      <c r="GD193" s="60"/>
      <c r="GE193" s="60"/>
      <c r="GF193" s="60"/>
      <c r="GG193" s="60"/>
      <c r="GH193" s="60"/>
      <c r="GI193" s="60"/>
      <c r="GJ193" s="60"/>
      <c r="GK193" s="60"/>
      <c r="GL193" s="60"/>
      <c r="GM193" s="60"/>
      <c r="GN193" s="60"/>
      <c r="GO193" s="60"/>
      <c r="GP193" s="60"/>
      <c r="GQ193" s="60"/>
      <c r="GR193" s="60"/>
      <c r="GS193" s="60"/>
      <c r="GT193" s="60"/>
      <c r="GU193" s="60"/>
      <c r="GV193" s="60"/>
      <c r="GW193" s="60"/>
      <c r="GX193" s="60"/>
      <c r="GY193" s="60"/>
      <c r="GZ193" s="60"/>
      <c r="HA193" s="60"/>
      <c r="HB193" s="60"/>
      <c r="HC193" s="60"/>
      <c r="HD193" s="60"/>
      <c r="HE193" s="60"/>
      <c r="HF193" s="60"/>
      <c r="HG193" s="60"/>
      <c r="HH193" s="60"/>
      <c r="HI193" s="60"/>
      <c r="HJ193" s="60"/>
      <c r="HK193" s="60"/>
      <c r="HL193" s="60"/>
      <c r="HM193" s="60"/>
      <c r="HN193" s="60"/>
      <c r="HO193" s="60"/>
      <c r="HP193" s="60"/>
      <c r="HQ193" s="60"/>
      <c r="HR193" s="60"/>
      <c r="HS193" s="60"/>
      <c r="HT193" s="60"/>
      <c r="HU193" s="60"/>
      <c r="HV193" s="60"/>
      <c r="HW193" s="60"/>
      <c r="HX193" s="60"/>
      <c r="HY193" s="60"/>
      <c r="HZ193" s="60"/>
      <c r="IA193" s="60"/>
      <c r="IB193" s="60"/>
      <c r="IC193" s="60"/>
      <c r="ID193" s="60"/>
      <c r="IE193" s="60"/>
      <c r="IF193" s="60"/>
      <c r="IG193" s="60"/>
      <c r="IH193" s="60"/>
      <c r="II193" s="60"/>
      <c r="IJ193" s="60"/>
      <c r="IK193" s="60"/>
      <c r="IL193" s="60"/>
      <c r="IM193" s="60"/>
      <c r="IN193" s="60"/>
    </row>
    <row r="194" spans="1:248" ht="60">
      <c r="A194" s="56"/>
      <c r="B194" s="86" t="s">
        <v>370</v>
      </c>
      <c r="C194" s="113"/>
      <c r="D194" s="111"/>
      <c r="E194" s="111"/>
      <c r="F194" s="111"/>
      <c r="G194" s="113"/>
      <c r="H194" s="113"/>
      <c r="I194" s="151"/>
      <c r="J194" s="59"/>
      <c r="K194" s="59"/>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c r="EO194" s="60"/>
      <c r="EP194" s="60"/>
      <c r="EQ194" s="60"/>
      <c r="ER194" s="60"/>
      <c r="ES194" s="60"/>
      <c r="ET194" s="60"/>
      <c r="EU194" s="60"/>
      <c r="EV194" s="60"/>
      <c r="EW194" s="60"/>
      <c r="EX194" s="60"/>
      <c r="EY194" s="60"/>
      <c r="EZ194" s="60"/>
      <c r="FA194" s="60"/>
      <c r="FB194" s="60"/>
      <c r="FC194" s="60"/>
      <c r="FD194" s="60"/>
      <c r="FE194" s="60"/>
      <c r="FF194" s="60"/>
      <c r="FG194" s="60"/>
      <c r="FH194" s="60"/>
      <c r="FI194" s="60"/>
      <c r="FJ194" s="60"/>
      <c r="FK194" s="60"/>
      <c r="FL194" s="60"/>
      <c r="FM194" s="60"/>
      <c r="FN194" s="60"/>
      <c r="FO194" s="60"/>
      <c r="FP194" s="60"/>
      <c r="FQ194" s="60"/>
      <c r="FR194" s="60"/>
      <c r="FS194" s="60"/>
      <c r="FT194" s="60"/>
      <c r="FU194" s="60"/>
      <c r="FV194" s="60"/>
      <c r="FW194" s="60"/>
      <c r="FX194" s="60"/>
      <c r="FY194" s="60"/>
      <c r="FZ194" s="60"/>
      <c r="GA194" s="60"/>
      <c r="GB194" s="60"/>
      <c r="GC194" s="60"/>
      <c r="GD194" s="60"/>
      <c r="GE194" s="60"/>
      <c r="GF194" s="60"/>
      <c r="GG194" s="60"/>
      <c r="GH194" s="60"/>
      <c r="GI194" s="60"/>
      <c r="GJ194" s="60"/>
      <c r="GK194" s="60"/>
      <c r="GL194" s="60"/>
      <c r="GM194" s="60"/>
      <c r="GN194" s="60"/>
      <c r="GO194" s="60"/>
      <c r="GP194" s="60"/>
      <c r="GQ194" s="60"/>
      <c r="GR194" s="60"/>
      <c r="GS194" s="60"/>
      <c r="GT194" s="60"/>
      <c r="GU194" s="60"/>
      <c r="GV194" s="60"/>
      <c r="GW194" s="60"/>
      <c r="GX194" s="60"/>
      <c r="GY194" s="60"/>
      <c r="GZ194" s="60"/>
      <c r="HA194" s="60"/>
      <c r="HB194" s="60"/>
      <c r="HC194" s="60"/>
      <c r="HD194" s="60"/>
      <c r="HE194" s="60"/>
      <c r="HF194" s="60"/>
      <c r="HG194" s="60"/>
      <c r="HH194" s="60"/>
      <c r="HI194" s="60"/>
      <c r="HJ194" s="60"/>
      <c r="HK194" s="60"/>
      <c r="HL194" s="60"/>
      <c r="HM194" s="60"/>
      <c r="HN194" s="60"/>
      <c r="HO194" s="60"/>
      <c r="HP194" s="60"/>
      <c r="HQ194" s="60"/>
      <c r="HR194" s="60"/>
      <c r="HS194" s="60"/>
      <c r="HT194" s="60"/>
      <c r="HU194" s="60"/>
      <c r="HV194" s="60"/>
      <c r="HW194" s="60"/>
      <c r="HX194" s="60"/>
      <c r="HY194" s="60"/>
      <c r="HZ194" s="60"/>
      <c r="IA194" s="60"/>
      <c r="IB194" s="60"/>
      <c r="IC194" s="60"/>
      <c r="ID194" s="60"/>
      <c r="IE194" s="60"/>
      <c r="IF194" s="60"/>
      <c r="IG194" s="60"/>
      <c r="IH194" s="60"/>
      <c r="II194" s="60"/>
      <c r="IJ194" s="60"/>
      <c r="IK194" s="60"/>
      <c r="IL194" s="60"/>
      <c r="IM194" s="60"/>
      <c r="IN194" s="60"/>
    </row>
    <row r="195" spans="1:248" ht="30">
      <c r="A195" s="56"/>
      <c r="B195" s="86" t="s">
        <v>508</v>
      </c>
      <c r="C195" s="113"/>
      <c r="D195" s="111"/>
      <c r="E195" s="111"/>
      <c r="F195" s="111"/>
      <c r="G195" s="113"/>
      <c r="H195" s="113"/>
      <c r="I195" s="151"/>
      <c r="J195" s="59"/>
      <c r="K195" s="59"/>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0"/>
      <c r="DF195" s="60"/>
      <c r="DG195" s="60"/>
      <c r="DH195" s="60"/>
      <c r="DI195" s="60"/>
      <c r="DJ195" s="60"/>
      <c r="DK195" s="60"/>
      <c r="DL195" s="60"/>
      <c r="DM195" s="60"/>
      <c r="DN195" s="60"/>
      <c r="DO195" s="60"/>
      <c r="DP195" s="60"/>
      <c r="DQ195" s="60"/>
      <c r="DR195" s="60"/>
      <c r="DS195" s="60"/>
      <c r="DT195" s="60"/>
      <c r="DU195" s="60"/>
      <c r="DV195" s="60"/>
      <c r="DW195" s="60"/>
      <c r="DX195" s="60"/>
      <c r="DY195" s="60"/>
      <c r="DZ195" s="60"/>
      <c r="EA195" s="60"/>
      <c r="EB195" s="60"/>
      <c r="EC195" s="60"/>
      <c r="ED195" s="60"/>
      <c r="EE195" s="60"/>
      <c r="EF195" s="60"/>
      <c r="EG195" s="60"/>
      <c r="EH195" s="60"/>
      <c r="EI195" s="60"/>
      <c r="EJ195" s="60"/>
      <c r="EK195" s="60"/>
      <c r="EL195" s="60"/>
      <c r="EM195" s="60"/>
      <c r="EN195" s="60"/>
      <c r="EO195" s="60"/>
      <c r="EP195" s="60"/>
      <c r="EQ195" s="60"/>
      <c r="ER195" s="60"/>
      <c r="ES195" s="60"/>
      <c r="ET195" s="60"/>
      <c r="EU195" s="60"/>
      <c r="EV195" s="60"/>
      <c r="EW195" s="60"/>
      <c r="EX195" s="60"/>
      <c r="EY195" s="60"/>
      <c r="EZ195" s="60"/>
      <c r="FA195" s="60"/>
      <c r="FB195" s="60"/>
      <c r="FC195" s="60"/>
      <c r="FD195" s="60"/>
      <c r="FE195" s="60"/>
      <c r="FF195" s="60"/>
      <c r="FG195" s="60"/>
      <c r="FH195" s="60"/>
      <c r="FI195" s="60"/>
      <c r="FJ195" s="60"/>
      <c r="FK195" s="60"/>
      <c r="FL195" s="60"/>
      <c r="FM195" s="60"/>
      <c r="FN195" s="60"/>
      <c r="FO195" s="60"/>
      <c r="FP195" s="60"/>
      <c r="FQ195" s="60"/>
      <c r="FR195" s="60"/>
      <c r="FS195" s="60"/>
      <c r="FT195" s="60"/>
      <c r="FU195" s="60"/>
      <c r="FV195" s="60"/>
      <c r="FW195" s="60"/>
      <c r="FX195" s="60"/>
      <c r="FY195" s="60"/>
      <c r="FZ195" s="60"/>
      <c r="GA195" s="60"/>
      <c r="GB195" s="60"/>
      <c r="GC195" s="60"/>
      <c r="GD195" s="60"/>
      <c r="GE195" s="60"/>
      <c r="GF195" s="60"/>
      <c r="GG195" s="60"/>
      <c r="GH195" s="60"/>
      <c r="GI195" s="60"/>
      <c r="GJ195" s="60"/>
      <c r="GK195" s="60"/>
      <c r="GL195" s="60"/>
      <c r="GM195" s="60"/>
      <c r="GN195" s="60"/>
      <c r="GO195" s="60"/>
      <c r="GP195" s="60"/>
      <c r="GQ195" s="60"/>
      <c r="GR195" s="60"/>
      <c r="GS195" s="60"/>
      <c r="GT195" s="60"/>
      <c r="GU195" s="60"/>
      <c r="GV195" s="60"/>
      <c r="GW195" s="60"/>
      <c r="GX195" s="60"/>
      <c r="GY195" s="60"/>
      <c r="GZ195" s="60"/>
      <c r="HA195" s="60"/>
      <c r="HB195" s="60"/>
      <c r="HC195" s="60"/>
      <c r="HD195" s="60"/>
      <c r="HE195" s="60"/>
      <c r="HF195" s="60"/>
      <c r="HG195" s="60"/>
      <c r="HH195" s="60"/>
      <c r="HI195" s="60"/>
      <c r="HJ195" s="60"/>
      <c r="HK195" s="60"/>
      <c r="HL195" s="60"/>
      <c r="HM195" s="60"/>
      <c r="HN195" s="60"/>
      <c r="HO195" s="60"/>
      <c r="HP195" s="60"/>
      <c r="HQ195" s="60"/>
      <c r="HR195" s="60"/>
      <c r="HS195" s="60"/>
      <c r="HT195" s="60"/>
      <c r="HU195" s="60"/>
      <c r="HV195" s="60"/>
      <c r="HW195" s="60"/>
      <c r="HX195" s="60"/>
      <c r="HY195" s="60"/>
      <c r="HZ195" s="60"/>
      <c r="IA195" s="60"/>
      <c r="IB195" s="60"/>
      <c r="IC195" s="60"/>
      <c r="ID195" s="60"/>
      <c r="IE195" s="60"/>
      <c r="IF195" s="60"/>
      <c r="IG195" s="60"/>
      <c r="IH195" s="60"/>
      <c r="II195" s="60"/>
      <c r="IJ195" s="60"/>
      <c r="IK195" s="60"/>
      <c r="IL195" s="60"/>
      <c r="IM195" s="60"/>
      <c r="IN195" s="60"/>
    </row>
    <row r="196" spans="1:248">
      <c r="A196" s="56"/>
      <c r="B196" s="66" t="s">
        <v>361</v>
      </c>
      <c r="C196" s="113"/>
      <c r="D196" s="111"/>
      <c r="E196" s="111"/>
      <c r="F196" s="111"/>
      <c r="G196" s="64">
        <v>-5574.98</v>
      </c>
      <c r="H196" s="88">
        <f>G196-I196</f>
        <v>-3929.9199999999996</v>
      </c>
      <c r="I196" s="149">
        <v>-1645.06</v>
      </c>
      <c r="J196" s="59"/>
      <c r="K196" s="59"/>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IN196" s="60"/>
    </row>
    <row r="197" spans="1:248">
      <c r="A197" s="56" t="s">
        <v>424</v>
      </c>
      <c r="B197" s="87" t="s">
        <v>425</v>
      </c>
      <c r="C197" s="113">
        <f t="shared" ref="C197:H197" si="80">+C198+C199+C200</f>
        <v>0</v>
      </c>
      <c r="D197" s="113">
        <f t="shared" si="80"/>
        <v>1530000</v>
      </c>
      <c r="E197" s="113">
        <f t="shared" si="80"/>
        <v>1463840</v>
      </c>
      <c r="F197" s="113">
        <f t="shared" si="80"/>
        <v>596840</v>
      </c>
      <c r="G197" s="113">
        <f t="shared" si="80"/>
        <v>596151.63</v>
      </c>
      <c r="H197" s="113">
        <f t="shared" si="80"/>
        <v>102611.79999999999</v>
      </c>
      <c r="I197" s="59"/>
      <c r="J197" s="59"/>
      <c r="K197" s="59"/>
      <c r="L197" s="60"/>
      <c r="IN197" s="60"/>
    </row>
    <row r="198" spans="1:248">
      <c r="A198" s="56"/>
      <c r="B198" s="84" t="s">
        <v>416</v>
      </c>
      <c r="C198" s="113"/>
      <c r="D198" s="111">
        <v>1530000</v>
      </c>
      <c r="E198" s="111">
        <v>1463840</v>
      </c>
      <c r="F198" s="111">
        <v>596840</v>
      </c>
      <c r="G198" s="88">
        <v>596151.63</v>
      </c>
      <c r="H198" s="88">
        <f>G198-I198</f>
        <v>102611.79999999999</v>
      </c>
      <c r="I198" s="145">
        <v>493539.83</v>
      </c>
      <c r="J198" s="59"/>
      <c r="K198" s="59"/>
      <c r="M198" s="88"/>
      <c r="N198" s="88"/>
      <c r="O198" s="88"/>
      <c r="P198" s="88"/>
      <c r="Q198" s="88"/>
      <c r="R198" s="88"/>
      <c r="S198" s="88"/>
      <c r="T198" s="88"/>
      <c r="U198" s="88"/>
      <c r="V198" s="88"/>
      <c r="W198" s="88"/>
      <c r="X198" s="88"/>
      <c r="Y198" s="88"/>
      <c r="Z198" s="88"/>
      <c r="AA198" s="88"/>
      <c r="AB198" s="88"/>
      <c r="AC198" s="88"/>
      <c r="AD198" s="88"/>
      <c r="AE198" s="88"/>
      <c r="IN198" s="60"/>
    </row>
    <row r="199" spans="1:248" ht="30">
      <c r="A199" s="56"/>
      <c r="B199" s="84" t="s">
        <v>426</v>
      </c>
      <c r="C199" s="113"/>
      <c r="D199" s="111"/>
      <c r="E199" s="111"/>
      <c r="F199" s="111"/>
      <c r="G199" s="88"/>
      <c r="H199" s="88"/>
      <c r="I199" s="146"/>
      <c r="J199" s="59"/>
      <c r="K199" s="59"/>
      <c r="L199" s="88"/>
      <c r="M199" s="44"/>
      <c r="N199" s="44"/>
      <c r="O199" s="44"/>
      <c r="P199" s="44"/>
      <c r="Q199" s="44"/>
      <c r="R199" s="44"/>
      <c r="S199" s="44"/>
      <c r="T199" s="44"/>
      <c r="U199" s="44"/>
      <c r="V199" s="44"/>
      <c r="W199" s="44"/>
      <c r="X199" s="44"/>
      <c r="Y199" s="44"/>
      <c r="Z199" s="44"/>
      <c r="AA199" s="44"/>
      <c r="AB199" s="44"/>
      <c r="AC199" s="44"/>
      <c r="AD199" s="44"/>
      <c r="AE199" s="44"/>
      <c r="IN199" s="60"/>
    </row>
    <row r="200" spans="1:248" ht="60">
      <c r="A200" s="56"/>
      <c r="B200" s="84" t="s">
        <v>370</v>
      </c>
      <c r="C200" s="113"/>
      <c r="D200" s="111"/>
      <c r="E200" s="111"/>
      <c r="F200" s="111"/>
      <c r="G200" s="88"/>
      <c r="H200" s="88"/>
      <c r="I200" s="146"/>
      <c r="J200" s="59"/>
      <c r="K200" s="59"/>
      <c r="L200" s="44"/>
      <c r="M200" s="44"/>
      <c r="N200" s="44"/>
      <c r="O200" s="44"/>
      <c r="P200" s="44"/>
      <c r="Q200" s="44"/>
      <c r="R200" s="44"/>
      <c r="S200" s="44"/>
      <c r="T200" s="44"/>
      <c r="U200" s="44"/>
      <c r="V200" s="44"/>
      <c r="W200" s="44"/>
      <c r="X200" s="44"/>
      <c r="Y200" s="44"/>
      <c r="Z200" s="44"/>
      <c r="AA200" s="44"/>
      <c r="AB200" s="44"/>
      <c r="AC200" s="44"/>
      <c r="AD200" s="44"/>
      <c r="AE200" s="44"/>
    </row>
    <row r="201" spans="1:248">
      <c r="A201" s="56"/>
      <c r="B201" s="66" t="s">
        <v>361</v>
      </c>
      <c r="C201" s="113"/>
      <c r="D201" s="111"/>
      <c r="E201" s="111"/>
      <c r="F201" s="111"/>
      <c r="G201" s="88">
        <v>-468</v>
      </c>
      <c r="H201" s="88">
        <f>G201-I201</f>
        <v>0</v>
      </c>
      <c r="I201" s="145">
        <v>-468</v>
      </c>
      <c r="J201" s="59"/>
      <c r="K201" s="59"/>
      <c r="L201" s="44"/>
    </row>
    <row r="202" spans="1:248">
      <c r="A202" s="56" t="s">
        <v>427</v>
      </c>
      <c r="B202" s="87" t="s">
        <v>428</v>
      </c>
      <c r="C202" s="111">
        <f>+C203+C204+C208+C211+C205+C212</f>
        <v>0</v>
      </c>
      <c r="D202" s="111">
        <f t="shared" ref="D202:H202" si="81">+D203+D204+D208+D211+D205+D212</f>
        <v>10866450</v>
      </c>
      <c r="E202" s="111">
        <f t="shared" si="81"/>
        <v>10614430</v>
      </c>
      <c r="F202" s="111">
        <f t="shared" si="81"/>
        <v>5536700</v>
      </c>
      <c r="G202" s="111">
        <f t="shared" si="81"/>
        <v>5536700</v>
      </c>
      <c r="H202" s="111">
        <f t="shared" si="81"/>
        <v>640140</v>
      </c>
      <c r="I202" s="59"/>
      <c r="J202" s="59"/>
      <c r="K202" s="59"/>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c r="CY202" s="60"/>
      <c r="CZ202" s="60"/>
      <c r="DA202" s="60"/>
      <c r="DB202" s="60"/>
      <c r="DC202" s="60"/>
      <c r="DD202" s="60"/>
      <c r="DE202" s="60"/>
      <c r="DF202" s="60"/>
      <c r="DG202" s="60"/>
      <c r="DH202" s="60"/>
      <c r="DI202" s="60"/>
      <c r="DJ202" s="60"/>
      <c r="DK202" s="60"/>
      <c r="DL202" s="60"/>
      <c r="DM202" s="60"/>
      <c r="DN202" s="60"/>
      <c r="DO202" s="60"/>
      <c r="DP202" s="60"/>
      <c r="DQ202" s="60"/>
      <c r="DR202" s="60"/>
      <c r="DS202" s="60"/>
      <c r="DT202" s="60"/>
      <c r="DU202" s="60"/>
      <c r="DV202" s="60"/>
      <c r="DW202" s="60"/>
      <c r="DX202" s="60"/>
      <c r="DY202" s="60"/>
      <c r="DZ202" s="60"/>
      <c r="EA202" s="60"/>
      <c r="EB202" s="60"/>
      <c r="EC202" s="60"/>
      <c r="ED202" s="60"/>
      <c r="EE202" s="60"/>
      <c r="EF202" s="60"/>
      <c r="EG202" s="60"/>
      <c r="EH202" s="60"/>
      <c r="EI202" s="60"/>
      <c r="EJ202" s="60"/>
      <c r="EK202" s="60"/>
      <c r="EL202" s="60"/>
      <c r="EM202" s="60"/>
      <c r="EN202" s="60"/>
      <c r="EO202" s="60"/>
      <c r="EP202" s="60"/>
      <c r="EQ202" s="60"/>
      <c r="ER202" s="60"/>
      <c r="ES202" s="60"/>
      <c r="ET202" s="60"/>
      <c r="EU202" s="60"/>
      <c r="EV202" s="60"/>
      <c r="EW202" s="60"/>
      <c r="EX202" s="60"/>
      <c r="EY202" s="60"/>
      <c r="EZ202" s="60"/>
      <c r="FA202" s="60"/>
      <c r="FB202" s="60"/>
      <c r="FC202" s="60"/>
      <c r="FD202" s="60"/>
      <c r="FE202" s="60"/>
      <c r="FF202" s="60"/>
      <c r="FG202" s="60"/>
      <c r="FH202" s="60"/>
      <c r="FI202" s="60"/>
      <c r="FJ202" s="60"/>
      <c r="FK202" s="60"/>
      <c r="FL202" s="60"/>
      <c r="FM202" s="60"/>
      <c r="FN202" s="60"/>
      <c r="FO202" s="60"/>
      <c r="FP202" s="60"/>
      <c r="FQ202" s="60"/>
      <c r="FR202" s="60"/>
      <c r="FS202" s="60"/>
      <c r="FT202" s="60"/>
      <c r="FU202" s="60"/>
      <c r="FV202" s="60"/>
      <c r="FW202" s="60"/>
      <c r="FX202" s="60"/>
      <c r="FY202" s="60"/>
      <c r="FZ202" s="60"/>
      <c r="GA202" s="60"/>
      <c r="GB202" s="60"/>
      <c r="GC202" s="60"/>
      <c r="GD202" s="60"/>
      <c r="GE202" s="60"/>
      <c r="GF202" s="60"/>
      <c r="GG202" s="60"/>
      <c r="GH202" s="60"/>
      <c r="GI202" s="60"/>
      <c r="GJ202" s="60"/>
      <c r="GK202" s="60"/>
      <c r="GL202" s="60"/>
      <c r="GM202" s="60"/>
      <c r="GN202" s="60"/>
      <c r="GO202" s="60"/>
      <c r="GP202" s="60"/>
      <c r="GQ202" s="60"/>
      <c r="GR202" s="60"/>
      <c r="GS202" s="60"/>
      <c r="GT202" s="60"/>
      <c r="GU202" s="60"/>
      <c r="GV202" s="60"/>
      <c r="GW202" s="60"/>
      <c r="GX202" s="60"/>
      <c r="GY202" s="60"/>
      <c r="GZ202" s="60"/>
      <c r="HA202" s="60"/>
      <c r="HB202" s="60"/>
      <c r="HC202" s="60"/>
      <c r="HD202" s="60"/>
      <c r="HE202" s="60"/>
      <c r="HF202" s="60"/>
      <c r="HG202" s="60"/>
      <c r="HH202" s="60"/>
      <c r="HI202" s="60"/>
      <c r="HJ202" s="60"/>
      <c r="HK202" s="60"/>
      <c r="HL202" s="60"/>
      <c r="HM202" s="60"/>
      <c r="HN202" s="60"/>
      <c r="HO202" s="60"/>
      <c r="HP202" s="60"/>
      <c r="HQ202" s="60"/>
      <c r="HR202" s="60"/>
      <c r="HS202" s="60"/>
      <c r="HT202" s="60"/>
      <c r="HU202" s="60"/>
      <c r="HV202" s="60"/>
      <c r="HW202" s="60"/>
      <c r="HX202" s="60"/>
      <c r="HY202" s="60"/>
      <c r="HZ202" s="60"/>
      <c r="IA202" s="60"/>
      <c r="IB202" s="60"/>
      <c r="IC202" s="60"/>
      <c r="ID202" s="60"/>
      <c r="IE202" s="60"/>
      <c r="IF202" s="60"/>
      <c r="IG202" s="60"/>
      <c r="IH202" s="60"/>
      <c r="II202" s="60"/>
      <c r="IJ202" s="60"/>
      <c r="IK202" s="60"/>
      <c r="IL202" s="60"/>
      <c r="IM202" s="60"/>
    </row>
    <row r="203" spans="1:248">
      <c r="A203" s="56"/>
      <c r="B203" s="64" t="s">
        <v>429</v>
      </c>
      <c r="C203" s="113"/>
      <c r="D203" s="111">
        <v>10866450</v>
      </c>
      <c r="E203" s="111">
        <v>10614430</v>
      </c>
      <c r="F203" s="111">
        <v>5536700</v>
      </c>
      <c r="G203" s="88">
        <v>5536700</v>
      </c>
      <c r="H203" s="88">
        <f>G203-I203</f>
        <v>640140</v>
      </c>
      <c r="I203" s="145">
        <v>4896560</v>
      </c>
      <c r="J203" s="59"/>
      <c r="K203" s="59"/>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row>
    <row r="204" spans="1:248" ht="60">
      <c r="A204" s="56"/>
      <c r="B204" s="64" t="s">
        <v>370</v>
      </c>
      <c r="C204" s="113"/>
      <c r="D204" s="111"/>
      <c r="E204" s="111"/>
      <c r="F204" s="111"/>
      <c r="G204" s="88"/>
      <c r="H204" s="88"/>
      <c r="I204" s="59"/>
      <c r="J204" s="59"/>
      <c r="K204" s="59"/>
      <c r="L204" s="60"/>
    </row>
    <row r="205" spans="1:248">
      <c r="A205" s="56"/>
      <c r="B205" s="64" t="s">
        <v>430</v>
      </c>
      <c r="C205" s="113">
        <f t="shared" ref="C205:H205" si="82">C206+C207</f>
        <v>0</v>
      </c>
      <c r="D205" s="113">
        <f t="shared" si="82"/>
        <v>0</v>
      </c>
      <c r="E205" s="113">
        <f t="shared" si="82"/>
        <v>0</v>
      </c>
      <c r="F205" s="113">
        <f t="shared" si="82"/>
        <v>0</v>
      </c>
      <c r="G205" s="113">
        <f t="shared" si="82"/>
        <v>0</v>
      </c>
      <c r="H205" s="113">
        <f t="shared" si="82"/>
        <v>0</v>
      </c>
      <c r="I205" s="59"/>
      <c r="J205" s="59"/>
      <c r="K205" s="59"/>
      <c r="L205" s="60"/>
    </row>
    <row r="206" spans="1:248">
      <c r="A206" s="56"/>
      <c r="B206" s="64" t="s">
        <v>368</v>
      </c>
      <c r="C206" s="113"/>
      <c r="D206" s="111"/>
      <c r="E206" s="111"/>
      <c r="F206" s="111"/>
      <c r="G206" s="88"/>
      <c r="H206" s="88"/>
      <c r="I206" s="59"/>
      <c r="J206" s="59"/>
      <c r="K206" s="59"/>
      <c r="L206" s="60"/>
    </row>
    <row r="207" spans="1:248" ht="60">
      <c r="A207" s="56"/>
      <c r="B207" s="64" t="s">
        <v>370</v>
      </c>
      <c r="C207" s="113"/>
      <c r="D207" s="111"/>
      <c r="E207" s="111"/>
      <c r="F207" s="111"/>
      <c r="G207" s="88"/>
      <c r="H207" s="88"/>
      <c r="I207" s="59"/>
      <c r="J207" s="59"/>
      <c r="K207" s="59"/>
      <c r="L207" s="60"/>
    </row>
    <row r="208" spans="1:248" ht="30">
      <c r="A208" s="56"/>
      <c r="B208" s="64" t="s">
        <v>431</v>
      </c>
      <c r="C208" s="113">
        <f t="shared" ref="C208:H208" si="83">C209+C210</f>
        <v>0</v>
      </c>
      <c r="D208" s="113">
        <f t="shared" si="83"/>
        <v>0</v>
      </c>
      <c r="E208" s="113">
        <f t="shared" si="83"/>
        <v>0</v>
      </c>
      <c r="F208" s="113">
        <f t="shared" si="83"/>
        <v>0</v>
      </c>
      <c r="G208" s="113">
        <f t="shared" si="83"/>
        <v>0</v>
      </c>
      <c r="H208" s="113">
        <f t="shared" si="83"/>
        <v>0</v>
      </c>
      <c r="I208" s="59"/>
      <c r="J208" s="59"/>
      <c r="K208" s="59"/>
    </row>
    <row r="209" spans="1:248">
      <c r="A209" s="63"/>
      <c r="B209" s="64" t="s">
        <v>368</v>
      </c>
      <c r="C209" s="113"/>
      <c r="D209" s="111"/>
      <c r="E209" s="111"/>
      <c r="F209" s="111"/>
      <c r="G209" s="88"/>
      <c r="H209" s="88"/>
      <c r="I209" s="59"/>
      <c r="J209" s="59"/>
      <c r="K209" s="59"/>
    </row>
    <row r="210" spans="1:248" ht="60">
      <c r="A210" s="63"/>
      <c r="B210" s="64" t="s">
        <v>370</v>
      </c>
      <c r="C210" s="113"/>
      <c r="D210" s="111"/>
      <c r="E210" s="111"/>
      <c r="F210" s="111"/>
      <c r="G210" s="88"/>
      <c r="H210" s="88"/>
      <c r="I210" s="59"/>
      <c r="J210" s="59"/>
      <c r="K210" s="59"/>
      <c r="IN210" s="60"/>
    </row>
    <row r="211" spans="1:248" ht="30">
      <c r="A211" s="56"/>
      <c r="B211" s="64" t="s">
        <v>432</v>
      </c>
      <c r="C211" s="113"/>
      <c r="D211" s="111"/>
      <c r="E211" s="111"/>
      <c r="F211" s="111"/>
      <c r="G211" s="88"/>
      <c r="H211" s="88"/>
      <c r="I211" s="59"/>
      <c r="J211" s="59"/>
      <c r="K211" s="59"/>
      <c r="IN211" s="60"/>
    </row>
    <row r="212" spans="1:248">
      <c r="A212" s="63"/>
      <c r="B212" s="64" t="s">
        <v>509</v>
      </c>
      <c r="C212" s="113"/>
      <c r="D212" s="111"/>
      <c r="E212" s="111"/>
      <c r="F212" s="111"/>
      <c r="G212" s="88"/>
      <c r="H212" s="88"/>
      <c r="I212" s="59"/>
      <c r="J212" s="59"/>
      <c r="K212" s="59"/>
    </row>
    <row r="213" spans="1:248">
      <c r="A213" s="63"/>
      <c r="B213" s="66" t="s">
        <v>361</v>
      </c>
      <c r="C213" s="113"/>
      <c r="D213" s="111"/>
      <c r="E213" s="111"/>
      <c r="F213" s="111"/>
      <c r="G213" s="88">
        <v>-1916.06</v>
      </c>
      <c r="H213" s="88">
        <f>G213-I213</f>
        <v>0</v>
      </c>
      <c r="I213" s="145">
        <v>-1916.06</v>
      </c>
      <c r="J213" s="59"/>
      <c r="K213" s="59"/>
    </row>
    <row r="214" spans="1:248" ht="16.5" customHeight="1">
      <c r="A214" s="63" t="s">
        <v>433</v>
      </c>
      <c r="B214" s="87" t="s">
        <v>434</v>
      </c>
      <c r="C214" s="113">
        <f>+C215+C216+C217</f>
        <v>0</v>
      </c>
      <c r="D214" s="113">
        <f t="shared" ref="D214:H214" si="84">+D215+D216+D217</f>
        <v>1480000</v>
      </c>
      <c r="E214" s="113">
        <f t="shared" si="84"/>
        <v>1403400</v>
      </c>
      <c r="F214" s="113">
        <f t="shared" si="84"/>
        <v>550400</v>
      </c>
      <c r="G214" s="113">
        <f t="shared" si="84"/>
        <v>550105.93999999994</v>
      </c>
      <c r="H214" s="113">
        <f t="shared" si="84"/>
        <v>97541.499999999942</v>
      </c>
      <c r="J214" s="59"/>
      <c r="K214" s="59"/>
    </row>
    <row r="215" spans="1:248">
      <c r="A215" s="63"/>
      <c r="B215" s="84" t="s">
        <v>416</v>
      </c>
      <c r="C215" s="113"/>
      <c r="D215" s="111">
        <v>1480000</v>
      </c>
      <c r="E215" s="111">
        <v>1403400</v>
      </c>
      <c r="F215" s="111">
        <v>550400</v>
      </c>
      <c r="G215" s="88">
        <v>550105.93999999994</v>
      </c>
      <c r="H215" s="88">
        <f>G215-I215</f>
        <v>97541.499999999942</v>
      </c>
      <c r="I215" s="145">
        <v>452564.44</v>
      </c>
      <c r="J215" s="59"/>
      <c r="K215" s="59"/>
    </row>
    <row r="216" spans="1:248" ht="30">
      <c r="A216" s="63"/>
      <c r="B216" s="84" t="s">
        <v>426</v>
      </c>
      <c r="C216" s="113"/>
      <c r="D216" s="111"/>
      <c r="E216" s="111"/>
      <c r="F216" s="111"/>
      <c r="G216" s="88"/>
      <c r="H216" s="88"/>
      <c r="I216" s="146"/>
      <c r="J216" s="59"/>
      <c r="K216" s="59"/>
    </row>
    <row r="217" spans="1:248" ht="60">
      <c r="A217" s="63"/>
      <c r="B217" s="84" t="s">
        <v>370</v>
      </c>
      <c r="C217" s="113"/>
      <c r="D217" s="111"/>
      <c r="E217" s="111"/>
      <c r="F217" s="111"/>
      <c r="G217" s="88"/>
      <c r="H217" s="88"/>
      <c r="I217" s="146"/>
      <c r="J217" s="59"/>
      <c r="K217" s="59"/>
    </row>
    <row r="218" spans="1:248">
      <c r="A218" s="63"/>
      <c r="B218" s="66" t="s">
        <v>361</v>
      </c>
      <c r="C218" s="113"/>
      <c r="D218" s="111"/>
      <c r="E218" s="111"/>
      <c r="F218" s="111"/>
      <c r="G218" s="88">
        <v>-456</v>
      </c>
      <c r="H218" s="88">
        <f>G218-I218</f>
        <v>0</v>
      </c>
      <c r="I218" s="145">
        <v>-456</v>
      </c>
      <c r="J218" s="59"/>
      <c r="K218" s="59"/>
    </row>
    <row r="219" spans="1:248">
      <c r="A219" s="63" t="s">
        <v>435</v>
      </c>
      <c r="B219" s="61" t="s">
        <v>436</v>
      </c>
      <c r="C219" s="113">
        <f t="shared" ref="C219:H219" si="85">C220+C221</f>
        <v>0</v>
      </c>
      <c r="D219" s="113">
        <f t="shared" si="85"/>
        <v>492000</v>
      </c>
      <c r="E219" s="113">
        <f t="shared" si="85"/>
        <v>490310</v>
      </c>
      <c r="F219" s="113">
        <f t="shared" si="85"/>
        <v>187310</v>
      </c>
      <c r="G219" s="113">
        <f t="shared" si="85"/>
        <v>187310</v>
      </c>
      <c r="H219" s="113">
        <f t="shared" si="85"/>
        <v>27005.630000000005</v>
      </c>
      <c r="J219" s="59"/>
      <c r="K219" s="59"/>
    </row>
    <row r="220" spans="1:248">
      <c r="A220" s="63"/>
      <c r="B220" s="89" t="s">
        <v>368</v>
      </c>
      <c r="C220" s="113"/>
      <c r="D220" s="111">
        <v>492000</v>
      </c>
      <c r="E220" s="111">
        <v>490310</v>
      </c>
      <c r="F220" s="111">
        <v>187310</v>
      </c>
      <c r="G220" s="140">
        <v>187310</v>
      </c>
      <c r="H220" s="88">
        <f>G220-I220</f>
        <v>27005.630000000005</v>
      </c>
      <c r="I220" s="148">
        <v>160304.37</v>
      </c>
      <c r="J220" s="59"/>
      <c r="K220" s="59"/>
    </row>
    <row r="221" spans="1:248" ht="60">
      <c r="A221" s="63"/>
      <c r="B221" s="89" t="s">
        <v>370</v>
      </c>
      <c r="C221" s="113"/>
      <c r="D221" s="111"/>
      <c r="E221" s="111"/>
      <c r="F221" s="111"/>
      <c r="G221" s="140"/>
      <c r="H221" s="140"/>
      <c r="J221" s="59"/>
      <c r="K221" s="59"/>
    </row>
    <row r="222" spans="1:248">
      <c r="A222" s="63"/>
      <c r="B222" s="66" t="s">
        <v>361</v>
      </c>
      <c r="C222" s="113"/>
      <c r="D222" s="111"/>
      <c r="E222" s="111"/>
      <c r="F222" s="111"/>
      <c r="G222" s="140"/>
      <c r="H222" s="140"/>
      <c r="J222" s="59"/>
      <c r="K222" s="59"/>
    </row>
    <row r="223" spans="1:248">
      <c r="A223" s="63" t="s">
        <v>437</v>
      </c>
      <c r="B223" s="61" t="s">
        <v>438</v>
      </c>
      <c r="C223" s="112">
        <f>+C224+C242</f>
        <v>0</v>
      </c>
      <c r="D223" s="112">
        <f t="shared" ref="D223:H223" si="86">+D224+D242</f>
        <v>108598000</v>
      </c>
      <c r="E223" s="112">
        <f t="shared" si="86"/>
        <v>81268940</v>
      </c>
      <c r="F223" s="112">
        <f t="shared" si="86"/>
        <v>47544940</v>
      </c>
      <c r="G223" s="112">
        <f t="shared" si="86"/>
        <v>47535209.510000005</v>
      </c>
      <c r="H223" s="112">
        <f t="shared" si="86"/>
        <v>10574664.330000002</v>
      </c>
      <c r="I223" s="90"/>
      <c r="J223" s="59"/>
      <c r="K223" s="59"/>
    </row>
    <row r="224" spans="1:248">
      <c r="A224" s="63" t="s">
        <v>439</v>
      </c>
      <c r="B224" s="61" t="s">
        <v>440</v>
      </c>
      <c r="C224" s="113">
        <f>C225+C228+C229+C230+C231+C234+C237+C240</f>
        <v>0</v>
      </c>
      <c r="D224" s="113">
        <f t="shared" ref="D224:H224" si="87">D225+D228+D229+D230+D231+D234+D237+D240</f>
        <v>108598000</v>
      </c>
      <c r="E224" s="113">
        <f t="shared" si="87"/>
        <v>81268940</v>
      </c>
      <c r="F224" s="113">
        <f t="shared" si="87"/>
        <v>47544940</v>
      </c>
      <c r="G224" s="113">
        <f t="shared" si="87"/>
        <v>47535209.510000005</v>
      </c>
      <c r="H224" s="113">
        <f t="shared" si="87"/>
        <v>10574664.330000002</v>
      </c>
      <c r="I224" s="90"/>
      <c r="J224" s="59"/>
      <c r="K224" s="59"/>
    </row>
    <row r="225" spans="1:11">
      <c r="A225" s="63"/>
      <c r="B225" s="64" t="s">
        <v>513</v>
      </c>
      <c r="C225" s="113">
        <f>C226+C227</f>
        <v>0</v>
      </c>
      <c r="D225" s="113">
        <v>105165000</v>
      </c>
      <c r="E225" s="113">
        <v>77875590</v>
      </c>
      <c r="F225" s="113">
        <v>45673590</v>
      </c>
      <c r="G225" s="113">
        <f t="shared" ref="G225:H225" si="88">G226+G227</f>
        <v>45671446.330000006</v>
      </c>
      <c r="H225" s="113">
        <f t="shared" si="88"/>
        <v>10224556.330000002</v>
      </c>
      <c r="I225" s="90"/>
      <c r="J225" s="59"/>
      <c r="K225" s="59"/>
    </row>
    <row r="226" spans="1:11">
      <c r="A226" s="63"/>
      <c r="B226" s="119" t="s">
        <v>514</v>
      </c>
      <c r="C226" s="113"/>
      <c r="D226" s="111"/>
      <c r="E226" s="111"/>
      <c r="F226" s="111"/>
      <c r="G226" s="88">
        <v>39405261.630000003</v>
      </c>
      <c r="H226" s="88">
        <f t="shared" ref="H226:H227" si="89">G226-I226</f>
        <v>8536218.1500000022</v>
      </c>
      <c r="I226" s="145">
        <v>30869043.48</v>
      </c>
      <c r="J226" s="59"/>
      <c r="K226" s="59"/>
    </row>
    <row r="227" spans="1:11">
      <c r="A227" s="63"/>
      <c r="B227" s="119" t="s">
        <v>515</v>
      </c>
      <c r="C227" s="113"/>
      <c r="D227" s="111"/>
      <c r="E227" s="111"/>
      <c r="F227" s="111"/>
      <c r="G227" s="88">
        <v>6266184.7000000002</v>
      </c>
      <c r="H227" s="88">
        <f t="shared" si="89"/>
        <v>1688338.1800000006</v>
      </c>
      <c r="I227" s="145">
        <v>4577846.5199999996</v>
      </c>
      <c r="J227" s="59"/>
      <c r="K227" s="59"/>
    </row>
    <row r="228" spans="1:11" ht="60">
      <c r="A228" s="63"/>
      <c r="B228" s="64" t="s">
        <v>370</v>
      </c>
      <c r="C228" s="113"/>
      <c r="D228" s="111"/>
      <c r="E228" s="111"/>
      <c r="F228" s="111"/>
      <c r="G228" s="88"/>
      <c r="H228" s="88"/>
      <c r="I228" s="146"/>
      <c r="J228" s="59"/>
      <c r="K228" s="59"/>
    </row>
    <row r="229" spans="1:11" ht="30">
      <c r="A229" s="63"/>
      <c r="B229" s="64" t="s">
        <v>444</v>
      </c>
      <c r="C229" s="113"/>
      <c r="D229" s="111"/>
      <c r="E229" s="111"/>
      <c r="F229" s="111"/>
      <c r="G229" s="88"/>
      <c r="H229" s="88"/>
      <c r="I229" s="146"/>
      <c r="J229" s="59"/>
      <c r="K229" s="59"/>
    </row>
    <row r="230" spans="1:11">
      <c r="A230" s="63"/>
      <c r="B230" s="64" t="s">
        <v>445</v>
      </c>
      <c r="C230" s="113"/>
      <c r="D230" s="111">
        <v>3433000</v>
      </c>
      <c r="E230" s="111">
        <v>3393350</v>
      </c>
      <c r="F230" s="111">
        <v>1871350</v>
      </c>
      <c r="G230" s="88">
        <v>1863763.18</v>
      </c>
      <c r="H230" s="88">
        <f>G230-I230</f>
        <v>350108</v>
      </c>
      <c r="I230" s="145">
        <v>1513655.18</v>
      </c>
      <c r="J230" s="59"/>
      <c r="K230" s="59"/>
    </row>
    <row r="231" spans="1:11" ht="45">
      <c r="A231" s="63"/>
      <c r="B231" s="64" t="s">
        <v>441</v>
      </c>
      <c r="C231" s="113">
        <f t="shared" ref="C231:H231" si="90">C232+C233</f>
        <v>0</v>
      </c>
      <c r="D231" s="113">
        <f t="shared" si="90"/>
        <v>0</v>
      </c>
      <c r="E231" s="113">
        <f t="shared" si="90"/>
        <v>0</v>
      </c>
      <c r="F231" s="113">
        <f t="shared" si="90"/>
        <v>0</v>
      </c>
      <c r="G231" s="113">
        <f t="shared" si="90"/>
        <v>0</v>
      </c>
      <c r="H231" s="113">
        <f t="shared" si="90"/>
        <v>0</v>
      </c>
      <c r="I231" s="90"/>
      <c r="J231" s="59"/>
      <c r="K231" s="59"/>
    </row>
    <row r="232" spans="1:11">
      <c r="A232" s="63"/>
      <c r="B232" s="64" t="s">
        <v>372</v>
      </c>
      <c r="C232" s="113"/>
      <c r="D232" s="111"/>
      <c r="E232" s="111"/>
      <c r="F232" s="111"/>
      <c r="G232" s="88"/>
      <c r="H232" s="88"/>
      <c r="I232" s="90"/>
      <c r="J232" s="59"/>
      <c r="K232" s="59"/>
    </row>
    <row r="233" spans="1:11" ht="60">
      <c r="A233" s="63"/>
      <c r="B233" s="64" t="s">
        <v>370</v>
      </c>
      <c r="C233" s="113"/>
      <c r="D233" s="111"/>
      <c r="E233" s="111"/>
      <c r="F233" s="111"/>
      <c r="G233" s="88"/>
      <c r="H233" s="88"/>
      <c r="I233" s="90"/>
      <c r="J233" s="59"/>
      <c r="K233" s="59"/>
    </row>
    <row r="234" spans="1:11" ht="30">
      <c r="B234" s="64" t="s">
        <v>442</v>
      </c>
      <c r="C234" s="113">
        <f>C235+C236</f>
        <v>0</v>
      </c>
      <c r="D234" s="113">
        <f t="shared" ref="D234:H234" si="91">D235+D236</f>
        <v>0</v>
      </c>
      <c r="E234" s="113">
        <f t="shared" si="91"/>
        <v>0</v>
      </c>
      <c r="F234" s="113">
        <f t="shared" si="91"/>
        <v>0</v>
      </c>
      <c r="G234" s="113">
        <f t="shared" si="91"/>
        <v>0</v>
      </c>
      <c r="H234" s="113">
        <f t="shared" si="91"/>
        <v>0</v>
      </c>
      <c r="J234" s="59"/>
      <c r="K234" s="59"/>
    </row>
    <row r="235" spans="1:11">
      <c r="B235" s="64" t="s">
        <v>372</v>
      </c>
      <c r="C235" s="113"/>
      <c r="D235" s="111"/>
      <c r="E235" s="111"/>
      <c r="F235" s="111"/>
      <c r="G235" s="140"/>
      <c r="H235" s="140"/>
      <c r="J235" s="59"/>
      <c r="K235" s="59"/>
    </row>
    <row r="236" spans="1:11" ht="60">
      <c r="B236" s="64" t="s">
        <v>370</v>
      </c>
      <c r="C236" s="113"/>
      <c r="D236" s="111"/>
      <c r="E236" s="111"/>
      <c r="F236" s="111"/>
      <c r="G236" s="140"/>
      <c r="H236" s="140"/>
      <c r="J236" s="59"/>
      <c r="K236" s="59"/>
    </row>
    <row r="237" spans="1:11">
      <c r="B237" s="91" t="s">
        <v>443</v>
      </c>
      <c r="C237" s="113">
        <f t="shared" ref="C237:H237" si="92">C238+C239</f>
        <v>0</v>
      </c>
      <c r="D237" s="113">
        <f t="shared" si="92"/>
        <v>0</v>
      </c>
      <c r="E237" s="113">
        <f t="shared" si="92"/>
        <v>0</v>
      </c>
      <c r="F237" s="113">
        <f t="shared" si="92"/>
        <v>0</v>
      </c>
      <c r="G237" s="113">
        <f t="shared" si="92"/>
        <v>0</v>
      </c>
      <c r="H237" s="113">
        <f t="shared" si="92"/>
        <v>0</v>
      </c>
      <c r="J237" s="59"/>
      <c r="K237" s="59"/>
    </row>
    <row r="238" spans="1:11">
      <c r="B238" s="91" t="s">
        <v>372</v>
      </c>
      <c r="C238" s="113"/>
      <c r="D238" s="111"/>
      <c r="E238" s="111"/>
      <c r="F238" s="111"/>
      <c r="G238" s="88"/>
      <c r="H238" s="88"/>
      <c r="J238" s="59"/>
      <c r="K238" s="59"/>
    </row>
    <row r="239" spans="1:11" ht="60">
      <c r="B239" s="91" t="s">
        <v>370</v>
      </c>
      <c r="C239" s="113"/>
      <c r="D239" s="111"/>
      <c r="E239" s="111"/>
      <c r="F239" s="111"/>
      <c r="G239" s="88"/>
      <c r="H239" s="88"/>
      <c r="J239" s="59"/>
      <c r="K239" s="59"/>
    </row>
    <row r="240" spans="1:11">
      <c r="B240" s="91" t="s">
        <v>510</v>
      </c>
      <c r="C240" s="113"/>
      <c r="D240" s="111"/>
      <c r="E240" s="111"/>
      <c r="F240" s="111"/>
      <c r="G240" s="88"/>
      <c r="H240" s="88"/>
      <c r="J240" s="59"/>
      <c r="K240" s="59"/>
    </row>
    <row r="241" spans="1:11">
      <c r="B241" s="66" t="s">
        <v>361</v>
      </c>
      <c r="C241" s="113"/>
      <c r="D241" s="111"/>
      <c r="E241" s="111"/>
      <c r="F241" s="111"/>
      <c r="G241" s="88">
        <v>-74071.67</v>
      </c>
      <c r="H241" s="88">
        <f>G241-I241</f>
        <v>-37119.589999999997</v>
      </c>
      <c r="I241" s="145">
        <v>-36952.080000000002</v>
      </c>
      <c r="J241" s="59"/>
      <c r="K241" s="59"/>
    </row>
    <row r="242" spans="1:11">
      <c r="A242" s="40" t="s">
        <v>446</v>
      </c>
      <c r="B242" s="61" t="s">
        <v>447</v>
      </c>
      <c r="C242" s="113">
        <f t="shared" ref="C242:H242" si="93">C243+C244+C245+C246</f>
        <v>0</v>
      </c>
      <c r="D242" s="113">
        <f t="shared" si="93"/>
        <v>0</v>
      </c>
      <c r="E242" s="113">
        <f t="shared" si="93"/>
        <v>0</v>
      </c>
      <c r="F242" s="113">
        <f t="shared" si="93"/>
        <v>0</v>
      </c>
      <c r="G242" s="113">
        <f t="shared" si="93"/>
        <v>0</v>
      </c>
      <c r="H242" s="113">
        <f t="shared" si="93"/>
        <v>0</v>
      </c>
      <c r="J242" s="59"/>
      <c r="K242" s="59"/>
    </row>
    <row r="243" spans="1:11">
      <c r="B243" s="64" t="s">
        <v>368</v>
      </c>
      <c r="C243" s="113"/>
      <c r="D243" s="111"/>
      <c r="E243" s="111"/>
      <c r="F243" s="111"/>
      <c r="G243" s="88"/>
      <c r="H243" s="88"/>
      <c r="J243" s="59"/>
      <c r="K243" s="59"/>
    </row>
    <row r="244" spans="1:11">
      <c r="B244" s="92" t="s">
        <v>448</v>
      </c>
      <c r="C244" s="113"/>
      <c r="D244" s="111"/>
      <c r="E244" s="111"/>
      <c r="F244" s="111"/>
      <c r="G244" s="88"/>
      <c r="H244" s="88"/>
      <c r="J244" s="59"/>
      <c r="K244" s="59"/>
    </row>
    <row r="245" spans="1:11" ht="60">
      <c r="B245" s="92" t="s">
        <v>370</v>
      </c>
      <c r="C245" s="113"/>
      <c r="D245" s="111"/>
      <c r="E245" s="111"/>
      <c r="F245" s="111"/>
      <c r="G245" s="88"/>
      <c r="H245" s="88"/>
      <c r="J245" s="59"/>
      <c r="K245" s="59"/>
    </row>
    <row r="246" spans="1:11">
      <c r="B246" s="92" t="s">
        <v>445</v>
      </c>
      <c r="C246" s="113"/>
      <c r="D246" s="111"/>
      <c r="E246" s="111"/>
      <c r="F246" s="111"/>
      <c r="G246" s="88"/>
      <c r="H246" s="88"/>
      <c r="J246" s="59"/>
      <c r="K246" s="59"/>
    </row>
    <row r="247" spans="1:11">
      <c r="B247" s="66" t="s">
        <v>361</v>
      </c>
      <c r="C247" s="113"/>
      <c r="D247" s="111"/>
      <c r="E247" s="111"/>
      <c r="F247" s="111"/>
      <c r="G247" s="88"/>
      <c r="H247" s="88"/>
      <c r="J247" s="59"/>
      <c r="K247" s="59"/>
    </row>
    <row r="248" spans="1:11">
      <c r="A248" s="40" t="s">
        <v>449</v>
      </c>
      <c r="B248" s="66" t="s">
        <v>450</v>
      </c>
      <c r="C248" s="113"/>
      <c r="D248" s="111">
        <v>107000</v>
      </c>
      <c r="E248" s="111">
        <v>107000</v>
      </c>
      <c r="F248" s="111">
        <v>53000</v>
      </c>
      <c r="G248" s="88">
        <v>50998.75</v>
      </c>
      <c r="H248" s="88">
        <f>G248-I248</f>
        <v>8015</v>
      </c>
      <c r="I248" s="145">
        <v>42983.75</v>
      </c>
      <c r="J248" s="59"/>
      <c r="K248" s="59"/>
    </row>
    <row r="249" spans="1:11">
      <c r="B249" s="66" t="s">
        <v>361</v>
      </c>
      <c r="C249" s="113"/>
      <c r="D249" s="111"/>
      <c r="E249" s="111"/>
      <c r="F249" s="111"/>
      <c r="G249" s="88"/>
      <c r="H249" s="88"/>
      <c r="I249" s="146"/>
      <c r="J249" s="59"/>
      <c r="K249" s="59"/>
    </row>
    <row r="250" spans="1:11">
      <c r="A250" s="40" t="s">
        <v>451</v>
      </c>
      <c r="B250" s="66" t="s">
        <v>452</v>
      </c>
      <c r="C250" s="113"/>
      <c r="D250" s="111">
        <v>587090</v>
      </c>
      <c r="E250" s="111">
        <v>587090</v>
      </c>
      <c r="F250" s="111">
        <v>587090</v>
      </c>
      <c r="G250" s="88">
        <v>587084.35</v>
      </c>
      <c r="H250" s="88">
        <f t="shared" ref="H250:H251" si="94">G250-I250</f>
        <v>29776.569999999949</v>
      </c>
      <c r="I250" s="145">
        <v>557307.78</v>
      </c>
      <c r="J250" s="59"/>
      <c r="K250" s="59"/>
    </row>
    <row r="251" spans="1:11">
      <c r="B251" s="66" t="s">
        <v>361</v>
      </c>
      <c r="C251" s="113"/>
      <c r="D251" s="111"/>
      <c r="E251" s="111"/>
      <c r="F251" s="111"/>
      <c r="G251" s="88">
        <v>-29311.97</v>
      </c>
      <c r="H251" s="88">
        <f t="shared" si="94"/>
        <v>-23527.200000000001</v>
      </c>
      <c r="I251" s="145">
        <v>-5784.77</v>
      </c>
      <c r="J251" s="59"/>
      <c r="K251" s="59"/>
    </row>
    <row r="252" spans="1:11">
      <c r="B252" s="61" t="s">
        <v>453</v>
      </c>
      <c r="C252" s="113">
        <f>C87+C105+C141+C171+C175+C179+C191+C196+C201+C213+C218+C222+C241+C247+C249+C251</f>
        <v>0</v>
      </c>
      <c r="D252" s="113">
        <f t="shared" ref="D252:H252" si="95">D87+D105+D141+D171+D175+D179+D191+D196+D201+D213+D218+D222+D241+D247+D249+D251</f>
        <v>0</v>
      </c>
      <c r="E252" s="113">
        <f t="shared" si="95"/>
        <v>0</v>
      </c>
      <c r="F252" s="113">
        <f t="shared" si="95"/>
        <v>0</v>
      </c>
      <c r="G252" s="113">
        <f t="shared" si="95"/>
        <v>-141118.62</v>
      </c>
      <c r="H252" s="113">
        <f t="shared" si="95"/>
        <v>-64612.619999999995</v>
      </c>
      <c r="J252" s="59"/>
      <c r="K252" s="59"/>
    </row>
    <row r="253" spans="1:11" ht="30">
      <c r="A253" s="40" t="s">
        <v>224</v>
      </c>
      <c r="B253" s="61" t="s">
        <v>225</v>
      </c>
      <c r="C253" s="113">
        <f t="shared" ref="C253:H254" si="96">C254</f>
        <v>0</v>
      </c>
      <c r="D253" s="113">
        <f t="shared" si="96"/>
        <v>111759870</v>
      </c>
      <c r="E253" s="113">
        <f t="shared" si="96"/>
        <v>111759870</v>
      </c>
      <c r="F253" s="113">
        <f t="shared" si="96"/>
        <v>67163420</v>
      </c>
      <c r="G253" s="113">
        <f t="shared" si="96"/>
        <v>60303790</v>
      </c>
      <c r="H253" s="113">
        <f t="shared" si="96"/>
        <v>10583689</v>
      </c>
      <c r="J253" s="59"/>
      <c r="K253" s="59"/>
    </row>
    <row r="254" spans="1:11">
      <c r="A254" s="40" t="s">
        <v>454</v>
      </c>
      <c r="B254" s="61" t="s">
        <v>455</v>
      </c>
      <c r="C254" s="113">
        <f>C255</f>
        <v>0</v>
      </c>
      <c r="D254" s="113">
        <f t="shared" si="96"/>
        <v>111759870</v>
      </c>
      <c r="E254" s="113">
        <f t="shared" si="96"/>
        <v>111759870</v>
      </c>
      <c r="F254" s="113">
        <f t="shared" si="96"/>
        <v>67163420</v>
      </c>
      <c r="G254" s="113">
        <f t="shared" si="96"/>
        <v>60303790</v>
      </c>
      <c r="H254" s="113">
        <f t="shared" si="96"/>
        <v>10583689</v>
      </c>
      <c r="J254" s="59"/>
      <c r="K254" s="59"/>
    </row>
    <row r="255" spans="1:11" ht="30">
      <c r="A255" s="40" t="s">
        <v>456</v>
      </c>
      <c r="B255" s="61" t="s">
        <v>457</v>
      </c>
      <c r="C255" s="113">
        <f>C256+C257+C258+C259</f>
        <v>0</v>
      </c>
      <c r="D255" s="113">
        <f>D256+D257+D258+D259+D263</f>
        <v>111759870</v>
      </c>
      <c r="E255" s="113">
        <f t="shared" ref="E255:H255" si="97">E256+E257+E258+E259+E263</f>
        <v>111759870</v>
      </c>
      <c r="F255" s="113">
        <f t="shared" si="97"/>
        <v>67163420</v>
      </c>
      <c r="G255" s="113">
        <f t="shared" si="97"/>
        <v>60303790</v>
      </c>
      <c r="H255" s="113">
        <f t="shared" si="97"/>
        <v>10583689</v>
      </c>
      <c r="J255" s="59"/>
      <c r="K255" s="59"/>
    </row>
    <row r="256" spans="1:11" ht="30">
      <c r="B256" s="66" t="s">
        <v>458</v>
      </c>
      <c r="C256" s="113"/>
      <c r="D256" s="111">
        <v>100350000</v>
      </c>
      <c r="E256" s="111">
        <v>100350000</v>
      </c>
      <c r="F256" s="111">
        <v>59444200</v>
      </c>
      <c r="G256" s="113">
        <v>53795300</v>
      </c>
      <c r="H256" s="88">
        <f t="shared" ref="H256:H258" si="98">G256-I256</f>
        <v>9485211</v>
      </c>
      <c r="I256" s="136">
        <v>44310089</v>
      </c>
      <c r="J256" s="59"/>
      <c r="K256" s="59"/>
    </row>
    <row r="257" spans="1:11" ht="30">
      <c r="B257" s="66" t="s">
        <v>459</v>
      </c>
      <c r="C257" s="113"/>
      <c r="D257" s="111">
        <v>600000</v>
      </c>
      <c r="E257" s="111">
        <v>600000</v>
      </c>
      <c r="F257" s="111">
        <v>361000</v>
      </c>
      <c r="G257" s="113">
        <v>248934</v>
      </c>
      <c r="H257" s="88">
        <f t="shared" si="98"/>
        <v>37797</v>
      </c>
      <c r="I257" s="136">
        <v>211137</v>
      </c>
      <c r="J257" s="59"/>
      <c r="K257" s="59"/>
    </row>
    <row r="258" spans="1:11" ht="30">
      <c r="B258" s="66" t="s">
        <v>460</v>
      </c>
      <c r="C258" s="113"/>
      <c r="D258" s="111">
        <v>260000</v>
      </c>
      <c r="E258" s="111">
        <v>260000</v>
      </c>
      <c r="F258" s="111">
        <v>155000</v>
      </c>
      <c r="G258" s="113">
        <v>154010</v>
      </c>
      <c r="H258" s="88">
        <f t="shared" si="98"/>
        <v>25963</v>
      </c>
      <c r="I258" s="136">
        <v>128047</v>
      </c>
      <c r="J258" s="59"/>
      <c r="K258" s="59"/>
    </row>
    <row r="259" spans="1:11" ht="30">
      <c r="B259" s="66" t="s">
        <v>461</v>
      </c>
      <c r="C259" s="113">
        <f t="shared" ref="C259:H259" si="99">C260+C261+C262</f>
        <v>0</v>
      </c>
      <c r="D259" s="113">
        <f t="shared" si="99"/>
        <v>9420000</v>
      </c>
      <c r="E259" s="113">
        <f t="shared" si="99"/>
        <v>9420000</v>
      </c>
      <c r="F259" s="113">
        <f t="shared" si="99"/>
        <v>6073350</v>
      </c>
      <c r="G259" s="113">
        <f t="shared" si="99"/>
        <v>4975893</v>
      </c>
      <c r="H259" s="113">
        <f t="shared" si="99"/>
        <v>808495</v>
      </c>
      <c r="J259" s="59"/>
      <c r="K259" s="59"/>
    </row>
    <row r="260" spans="1:11" ht="75">
      <c r="B260" s="66" t="s">
        <v>462</v>
      </c>
      <c r="C260" s="113"/>
      <c r="D260" s="111">
        <v>3780000</v>
      </c>
      <c r="E260" s="111">
        <v>3780000</v>
      </c>
      <c r="F260" s="111">
        <v>2250000</v>
      </c>
      <c r="G260" s="113">
        <v>1531404</v>
      </c>
      <c r="H260" s="88">
        <f t="shared" ref="H260:H262" si="100">G260-I260</f>
        <v>234914</v>
      </c>
      <c r="I260" s="136">
        <v>1296490</v>
      </c>
      <c r="J260" s="59"/>
      <c r="K260" s="59"/>
    </row>
    <row r="261" spans="1:11" ht="75">
      <c r="B261" s="66" t="s">
        <v>463</v>
      </c>
      <c r="C261" s="113"/>
      <c r="D261" s="111">
        <v>3170000</v>
      </c>
      <c r="E261" s="111">
        <v>3170000</v>
      </c>
      <c r="F261" s="111">
        <v>1900000</v>
      </c>
      <c r="G261" s="113">
        <v>1521156</v>
      </c>
      <c r="H261" s="88">
        <f t="shared" si="100"/>
        <v>240625</v>
      </c>
      <c r="I261" s="136">
        <v>1280531</v>
      </c>
      <c r="J261" s="59"/>
      <c r="K261" s="59"/>
    </row>
    <row r="262" spans="1:11" ht="60">
      <c r="B262" s="66" t="s">
        <v>464</v>
      </c>
      <c r="C262" s="113"/>
      <c r="D262" s="111">
        <v>2470000</v>
      </c>
      <c r="E262" s="111">
        <v>2470000</v>
      </c>
      <c r="F262" s="111">
        <v>1923350</v>
      </c>
      <c r="G262" s="113">
        <v>1923333</v>
      </c>
      <c r="H262" s="88">
        <f t="shared" si="100"/>
        <v>332956</v>
      </c>
      <c r="I262" s="136">
        <v>1590377</v>
      </c>
      <c r="J262" s="59"/>
      <c r="K262" s="59"/>
    </row>
    <row r="263" spans="1:11" ht="120">
      <c r="B263" s="66" t="s">
        <v>519</v>
      </c>
      <c r="C263" s="113"/>
      <c r="D263" s="111">
        <v>1129870</v>
      </c>
      <c r="E263" s="111">
        <v>1129870</v>
      </c>
      <c r="F263" s="111">
        <v>1129870</v>
      </c>
      <c r="G263" s="113">
        <v>1129653</v>
      </c>
      <c r="H263" s="88">
        <f>G263-I263</f>
        <v>226223</v>
      </c>
      <c r="I263" s="136">
        <v>903430</v>
      </c>
      <c r="J263" s="59"/>
      <c r="K263" s="59"/>
    </row>
    <row r="264" spans="1:11">
      <c r="A264" s="40" t="s">
        <v>465</v>
      </c>
      <c r="B264" s="93" t="s">
        <v>466</v>
      </c>
      <c r="C264" s="116">
        <f>+C265</f>
        <v>0</v>
      </c>
      <c r="D264" s="116">
        <f t="shared" ref="D264:H266" si="101">+D265</f>
        <v>14664000</v>
      </c>
      <c r="E264" s="116">
        <f t="shared" si="101"/>
        <v>14664000</v>
      </c>
      <c r="F264" s="116">
        <f t="shared" si="101"/>
        <v>9583000</v>
      </c>
      <c r="G264" s="116">
        <f t="shared" si="101"/>
        <v>9539976.8900000006</v>
      </c>
      <c r="H264" s="116">
        <f t="shared" si="101"/>
        <v>-25700</v>
      </c>
      <c r="I264" s="90"/>
      <c r="J264" s="59"/>
      <c r="K264" s="59"/>
    </row>
    <row r="265" spans="1:11">
      <c r="A265" s="40" t="s">
        <v>467</v>
      </c>
      <c r="B265" s="93" t="s">
        <v>217</v>
      </c>
      <c r="C265" s="116">
        <f>+C266</f>
        <v>0</v>
      </c>
      <c r="D265" s="116">
        <f t="shared" si="101"/>
        <v>14664000</v>
      </c>
      <c r="E265" s="116">
        <f t="shared" si="101"/>
        <v>14664000</v>
      </c>
      <c r="F265" s="116">
        <f t="shared" si="101"/>
        <v>9583000</v>
      </c>
      <c r="G265" s="116">
        <f t="shared" si="101"/>
        <v>9539976.8900000006</v>
      </c>
      <c r="H265" s="116">
        <f t="shared" si="101"/>
        <v>-25700</v>
      </c>
      <c r="I265" s="90"/>
      <c r="J265" s="59"/>
      <c r="K265" s="59"/>
    </row>
    <row r="266" spans="1:11">
      <c r="A266" s="40" t="s">
        <v>468</v>
      </c>
      <c r="B266" s="61" t="s">
        <v>469</v>
      </c>
      <c r="C266" s="116">
        <f>+C267</f>
        <v>0</v>
      </c>
      <c r="D266" s="116">
        <f t="shared" si="101"/>
        <v>14664000</v>
      </c>
      <c r="E266" s="116">
        <f t="shared" si="101"/>
        <v>14664000</v>
      </c>
      <c r="F266" s="116">
        <f t="shared" si="101"/>
        <v>9583000</v>
      </c>
      <c r="G266" s="116">
        <f t="shared" si="101"/>
        <v>9539976.8900000006</v>
      </c>
      <c r="H266" s="116">
        <f t="shared" si="101"/>
        <v>-25700</v>
      </c>
      <c r="I266" s="90"/>
      <c r="J266" s="59"/>
      <c r="K266" s="59"/>
    </row>
    <row r="267" spans="1:11">
      <c r="A267" s="40" t="s">
        <v>470</v>
      </c>
      <c r="B267" s="93" t="s">
        <v>471</v>
      </c>
      <c r="C267" s="112">
        <f t="shared" ref="C267:H267" si="102">C268</f>
        <v>0</v>
      </c>
      <c r="D267" s="112">
        <f t="shared" si="102"/>
        <v>14664000</v>
      </c>
      <c r="E267" s="112">
        <f t="shared" si="102"/>
        <v>14664000</v>
      </c>
      <c r="F267" s="112">
        <f t="shared" si="102"/>
        <v>9583000</v>
      </c>
      <c r="G267" s="112">
        <f t="shared" si="102"/>
        <v>9539976.8900000006</v>
      </c>
      <c r="H267" s="112">
        <f t="shared" si="102"/>
        <v>-25700</v>
      </c>
      <c r="I267" s="90"/>
      <c r="J267" s="59"/>
      <c r="K267" s="59"/>
    </row>
    <row r="268" spans="1:11">
      <c r="A268" s="40" t="s">
        <v>472</v>
      </c>
      <c r="B268" s="93" t="s">
        <v>473</v>
      </c>
      <c r="C268" s="112">
        <f t="shared" ref="C268:H268" si="103">C270+C272+C274</f>
        <v>0</v>
      </c>
      <c r="D268" s="112">
        <f t="shared" si="103"/>
        <v>14664000</v>
      </c>
      <c r="E268" s="112">
        <f t="shared" si="103"/>
        <v>14664000</v>
      </c>
      <c r="F268" s="112">
        <f t="shared" si="103"/>
        <v>9583000</v>
      </c>
      <c r="G268" s="112">
        <f t="shared" si="103"/>
        <v>9539976.8900000006</v>
      </c>
      <c r="H268" s="112">
        <f t="shared" si="103"/>
        <v>-25700</v>
      </c>
      <c r="I268" s="90"/>
      <c r="J268" s="59"/>
      <c r="K268" s="59"/>
    </row>
    <row r="269" spans="1:11">
      <c r="A269" s="40" t="s">
        <v>474</v>
      </c>
      <c r="B269" s="93" t="s">
        <v>475</v>
      </c>
      <c r="C269" s="112">
        <f t="shared" ref="C269:H269" si="104">C270</f>
        <v>0</v>
      </c>
      <c r="D269" s="112">
        <f t="shared" si="104"/>
        <v>8323000</v>
      </c>
      <c r="E269" s="112">
        <f t="shared" si="104"/>
        <v>8323000</v>
      </c>
      <c r="F269" s="112">
        <f t="shared" si="104"/>
        <v>6583000</v>
      </c>
      <c r="G269" s="112">
        <f t="shared" si="104"/>
        <v>6582972</v>
      </c>
      <c r="H269" s="112">
        <f t="shared" si="104"/>
        <v>0</v>
      </c>
      <c r="J269" s="59"/>
      <c r="K269" s="59"/>
    </row>
    <row r="270" spans="1:11">
      <c r="A270" s="40" t="s">
        <v>476</v>
      </c>
      <c r="B270" s="94" t="s">
        <v>520</v>
      </c>
      <c r="C270" s="113"/>
      <c r="D270" s="111">
        <v>8323000</v>
      </c>
      <c r="E270" s="111">
        <v>8323000</v>
      </c>
      <c r="F270" s="111">
        <v>6583000</v>
      </c>
      <c r="G270" s="88">
        <v>6582972</v>
      </c>
      <c r="H270" s="88">
        <f>G270-I270</f>
        <v>0</v>
      </c>
      <c r="I270" s="145">
        <v>6582972</v>
      </c>
      <c r="J270" s="59"/>
      <c r="K270" s="59"/>
    </row>
    <row r="271" spans="1:11" s="125" customFormat="1">
      <c r="A271" s="127"/>
      <c r="B271" s="128" t="s">
        <v>521</v>
      </c>
      <c r="C271" s="123"/>
      <c r="D271" s="141"/>
      <c r="E271" s="141"/>
      <c r="F271" s="141"/>
      <c r="G271" s="142">
        <v>37680</v>
      </c>
      <c r="H271" s="142">
        <v>0</v>
      </c>
      <c r="J271" s="124"/>
      <c r="K271" s="124"/>
    </row>
    <row r="272" spans="1:11">
      <c r="A272" s="40" t="s">
        <v>477</v>
      </c>
      <c r="B272" s="94" t="s">
        <v>522</v>
      </c>
      <c r="C272" s="113"/>
      <c r="D272" s="111">
        <v>6341000</v>
      </c>
      <c r="E272" s="111">
        <v>6341000</v>
      </c>
      <c r="F272" s="111">
        <v>3000000</v>
      </c>
      <c r="G272" s="88">
        <v>2997539</v>
      </c>
      <c r="H272" s="88">
        <f>G272-I272</f>
        <v>0</v>
      </c>
      <c r="I272" s="145">
        <v>2997539</v>
      </c>
      <c r="J272" s="59"/>
      <c r="K272" s="59"/>
    </row>
    <row r="273" spans="1:11" s="125" customFormat="1">
      <c r="A273" s="127"/>
      <c r="B273" s="128" t="s">
        <v>521</v>
      </c>
      <c r="C273" s="123"/>
      <c r="D273" s="141"/>
      <c r="E273" s="141"/>
      <c r="F273" s="141"/>
      <c r="G273" s="142">
        <v>529020</v>
      </c>
      <c r="H273" s="142">
        <v>0</v>
      </c>
      <c r="J273" s="124"/>
      <c r="K273" s="124"/>
    </row>
    <row r="274" spans="1:11">
      <c r="B274" s="70" t="s">
        <v>478</v>
      </c>
      <c r="C274" s="113"/>
      <c r="D274" s="111"/>
      <c r="E274" s="111"/>
      <c r="F274" s="111"/>
      <c r="G274" s="88">
        <v>-40534.11</v>
      </c>
      <c r="H274" s="88">
        <f>G274-I274</f>
        <v>-25700</v>
      </c>
      <c r="I274" s="146">
        <v>-14834.11</v>
      </c>
      <c r="J274" s="59"/>
      <c r="K274" s="59"/>
    </row>
    <row r="275" spans="1:11" ht="30">
      <c r="A275" s="40" t="s">
        <v>228</v>
      </c>
      <c r="B275" s="95" t="s">
        <v>229</v>
      </c>
      <c r="C275" s="118">
        <f>C280+C276</f>
        <v>0</v>
      </c>
      <c r="D275" s="118">
        <f t="shared" ref="D275:H275" si="105">D280+D276</f>
        <v>0</v>
      </c>
      <c r="E275" s="118">
        <f t="shared" si="105"/>
        <v>0</v>
      </c>
      <c r="F275" s="118">
        <f t="shared" si="105"/>
        <v>0</v>
      </c>
      <c r="G275" s="118">
        <f t="shared" si="105"/>
        <v>0</v>
      </c>
      <c r="H275" s="118">
        <f t="shared" si="105"/>
        <v>0</v>
      </c>
    </row>
    <row r="276" spans="1:11">
      <c r="A276" s="40" t="s">
        <v>479</v>
      </c>
      <c r="B276" s="95" t="s">
        <v>480</v>
      </c>
      <c r="C276" s="118">
        <f>C277+C278+C279</f>
        <v>0</v>
      </c>
      <c r="D276" s="118">
        <f t="shared" ref="D276:H276" si="106">D277+D278+D279</f>
        <v>0</v>
      </c>
      <c r="E276" s="118">
        <f t="shared" si="106"/>
        <v>0</v>
      </c>
      <c r="F276" s="118">
        <f t="shared" si="106"/>
        <v>0</v>
      </c>
      <c r="G276" s="118">
        <f t="shared" si="106"/>
        <v>0</v>
      </c>
      <c r="H276" s="118">
        <f t="shared" si="106"/>
        <v>0</v>
      </c>
    </row>
    <row r="277" spans="1:11">
      <c r="A277" s="40" t="s">
        <v>481</v>
      </c>
      <c r="B277" s="95" t="s">
        <v>482</v>
      </c>
      <c r="C277" s="118"/>
      <c r="D277" s="111"/>
      <c r="E277" s="111"/>
      <c r="F277" s="111"/>
      <c r="G277" s="118"/>
      <c r="H277" s="118"/>
    </row>
    <row r="278" spans="1:11">
      <c r="A278" s="40" t="s">
        <v>483</v>
      </c>
      <c r="B278" s="95" t="s">
        <v>484</v>
      </c>
      <c r="C278" s="118"/>
      <c r="D278" s="111"/>
      <c r="E278" s="111"/>
      <c r="F278" s="111"/>
      <c r="G278" s="118"/>
      <c r="H278" s="118"/>
    </row>
    <row r="279" spans="1:11">
      <c r="A279" s="40" t="s">
        <v>485</v>
      </c>
      <c r="B279" s="95" t="s">
        <v>486</v>
      </c>
      <c r="C279" s="118"/>
      <c r="D279" s="111"/>
      <c r="E279" s="111"/>
      <c r="F279" s="111"/>
      <c r="G279" s="118"/>
      <c r="H279" s="118"/>
    </row>
    <row r="280" spans="1:11">
      <c r="A280" s="40" t="s">
        <v>487</v>
      </c>
      <c r="B280" s="95" t="s">
        <v>516</v>
      </c>
      <c r="C280" s="118">
        <f>C281+C282+C283</f>
        <v>0</v>
      </c>
      <c r="D280" s="118">
        <f t="shared" ref="D280:H280" si="107">D281+D282+D283</f>
        <v>0</v>
      </c>
      <c r="E280" s="118">
        <f t="shared" si="107"/>
        <v>0</v>
      </c>
      <c r="F280" s="118">
        <f t="shared" si="107"/>
        <v>0</v>
      </c>
      <c r="G280" s="118">
        <f t="shared" si="107"/>
        <v>0</v>
      </c>
      <c r="H280" s="118">
        <f t="shared" si="107"/>
        <v>0</v>
      </c>
    </row>
    <row r="281" spans="1:11">
      <c r="A281" s="40" t="s">
        <v>488</v>
      </c>
      <c r="B281" s="96" t="s">
        <v>489</v>
      </c>
      <c r="C281" s="88"/>
      <c r="D281" s="111"/>
      <c r="E281" s="111"/>
      <c r="F281" s="111"/>
      <c r="G281" s="88"/>
      <c r="H281" s="88"/>
    </row>
    <row r="282" spans="1:11">
      <c r="A282" s="40" t="s">
        <v>490</v>
      </c>
      <c r="B282" s="96" t="s">
        <v>491</v>
      </c>
      <c r="C282" s="88"/>
      <c r="D282" s="111"/>
      <c r="E282" s="111"/>
      <c r="F282" s="111"/>
      <c r="G282" s="88"/>
      <c r="H282" s="88"/>
    </row>
    <row r="283" spans="1:11">
      <c r="A283" s="40" t="s">
        <v>492</v>
      </c>
      <c r="B283" s="96" t="s">
        <v>486</v>
      </c>
      <c r="C283" s="88"/>
      <c r="D283" s="111"/>
      <c r="E283" s="111"/>
      <c r="F283" s="111"/>
      <c r="G283" s="88"/>
      <c r="H283" s="88"/>
    </row>
    <row r="284" spans="1:11">
      <c r="A284" s="40" t="s">
        <v>493</v>
      </c>
      <c r="B284" s="95" t="s">
        <v>494</v>
      </c>
      <c r="C284" s="118">
        <f>C285</f>
        <v>0</v>
      </c>
      <c r="D284" s="118">
        <f t="shared" ref="D284:H285" si="108">D285</f>
        <v>0</v>
      </c>
      <c r="E284" s="118">
        <f t="shared" si="108"/>
        <v>0</v>
      </c>
      <c r="F284" s="118">
        <f t="shared" si="108"/>
        <v>0</v>
      </c>
      <c r="G284" s="118">
        <f t="shared" si="108"/>
        <v>0</v>
      </c>
      <c r="H284" s="118">
        <f t="shared" si="108"/>
        <v>0</v>
      </c>
    </row>
    <row r="285" spans="1:11">
      <c r="A285" s="40" t="s">
        <v>495</v>
      </c>
      <c r="B285" s="95" t="s">
        <v>217</v>
      </c>
      <c r="C285" s="118">
        <f>C286</f>
        <v>0</v>
      </c>
      <c r="D285" s="118">
        <f t="shared" si="108"/>
        <v>0</v>
      </c>
      <c r="E285" s="118">
        <f t="shared" si="108"/>
        <v>0</v>
      </c>
      <c r="F285" s="118">
        <f t="shared" si="108"/>
        <v>0</v>
      </c>
      <c r="G285" s="118">
        <f t="shared" si="108"/>
        <v>0</v>
      </c>
      <c r="H285" s="118">
        <f t="shared" si="108"/>
        <v>0</v>
      </c>
    </row>
    <row r="286" spans="1:11" ht="30">
      <c r="A286" s="40" t="s">
        <v>496</v>
      </c>
      <c r="B286" s="95" t="s">
        <v>229</v>
      </c>
      <c r="C286" s="118">
        <f>C289</f>
        <v>0</v>
      </c>
      <c r="D286" s="118">
        <f t="shared" ref="D286:H286" si="109">D289</f>
        <v>0</v>
      </c>
      <c r="E286" s="118">
        <f t="shared" si="109"/>
        <v>0</v>
      </c>
      <c r="F286" s="118">
        <f t="shared" si="109"/>
        <v>0</v>
      </c>
      <c r="G286" s="118">
        <f t="shared" si="109"/>
        <v>0</v>
      </c>
      <c r="H286" s="118">
        <f t="shared" si="109"/>
        <v>0</v>
      </c>
    </row>
    <row r="287" spans="1:11">
      <c r="A287" s="40" t="s">
        <v>497</v>
      </c>
      <c r="B287" s="95" t="s">
        <v>242</v>
      </c>
      <c r="C287" s="118">
        <f t="shared" ref="C287:H292" si="110">C288</f>
        <v>0</v>
      </c>
      <c r="D287" s="118">
        <f t="shared" si="110"/>
        <v>0</v>
      </c>
      <c r="E287" s="118">
        <f t="shared" si="110"/>
        <v>0</v>
      </c>
      <c r="F287" s="118">
        <f t="shared" si="110"/>
        <v>0</v>
      </c>
      <c r="G287" s="118">
        <f t="shared" si="110"/>
        <v>0</v>
      </c>
      <c r="H287" s="118">
        <f t="shared" si="110"/>
        <v>0</v>
      </c>
    </row>
    <row r="288" spans="1:11">
      <c r="A288" s="40" t="s">
        <v>498</v>
      </c>
      <c r="B288" s="95" t="s">
        <v>217</v>
      </c>
      <c r="C288" s="118">
        <f t="shared" si="110"/>
        <v>0</v>
      </c>
      <c r="D288" s="118">
        <f t="shared" si="110"/>
        <v>0</v>
      </c>
      <c r="E288" s="118">
        <f t="shared" si="110"/>
        <v>0</v>
      </c>
      <c r="F288" s="118">
        <f t="shared" si="110"/>
        <v>0</v>
      </c>
      <c r="G288" s="118">
        <f t="shared" si="110"/>
        <v>0</v>
      </c>
      <c r="H288" s="118">
        <f t="shared" si="110"/>
        <v>0</v>
      </c>
    </row>
    <row r="289" spans="1:8" ht="30">
      <c r="A289" s="40" t="s">
        <v>499</v>
      </c>
      <c r="B289" s="96" t="s">
        <v>229</v>
      </c>
      <c r="C289" s="118">
        <f t="shared" si="110"/>
        <v>0</v>
      </c>
      <c r="D289" s="118">
        <f t="shared" si="110"/>
        <v>0</v>
      </c>
      <c r="E289" s="118">
        <f t="shared" si="110"/>
        <v>0</v>
      </c>
      <c r="F289" s="118">
        <f t="shared" si="110"/>
        <v>0</v>
      </c>
      <c r="G289" s="118">
        <f t="shared" si="110"/>
        <v>0</v>
      </c>
      <c r="H289" s="118">
        <f t="shared" si="110"/>
        <v>0</v>
      </c>
    </row>
    <row r="290" spans="1:8">
      <c r="A290" s="40" t="s">
        <v>500</v>
      </c>
      <c r="B290" s="95" t="s">
        <v>516</v>
      </c>
      <c r="C290" s="118">
        <f t="shared" si="110"/>
        <v>0</v>
      </c>
      <c r="D290" s="118">
        <f t="shared" si="110"/>
        <v>0</v>
      </c>
      <c r="E290" s="118">
        <f t="shared" si="110"/>
        <v>0</v>
      </c>
      <c r="F290" s="118">
        <f t="shared" si="110"/>
        <v>0</v>
      </c>
      <c r="G290" s="118">
        <f t="shared" si="110"/>
        <v>0</v>
      </c>
      <c r="H290" s="118">
        <f t="shared" si="110"/>
        <v>0</v>
      </c>
    </row>
    <row r="291" spans="1:8">
      <c r="A291" s="40" t="s">
        <v>501</v>
      </c>
      <c r="B291" s="95" t="s">
        <v>491</v>
      </c>
      <c r="C291" s="118">
        <f t="shared" si="110"/>
        <v>0</v>
      </c>
      <c r="D291" s="118">
        <f t="shared" si="110"/>
        <v>0</v>
      </c>
      <c r="E291" s="118">
        <f t="shared" si="110"/>
        <v>0</v>
      </c>
      <c r="F291" s="118">
        <f t="shared" si="110"/>
        <v>0</v>
      </c>
      <c r="G291" s="118">
        <f t="shared" si="110"/>
        <v>0</v>
      </c>
      <c r="H291" s="118">
        <f t="shared" si="110"/>
        <v>0</v>
      </c>
    </row>
    <row r="292" spans="1:8">
      <c r="A292" s="40" t="s">
        <v>502</v>
      </c>
      <c r="B292" s="95" t="s">
        <v>503</v>
      </c>
      <c r="C292" s="118">
        <f t="shared" si="110"/>
        <v>0</v>
      </c>
      <c r="D292" s="118">
        <f t="shared" si="110"/>
        <v>0</v>
      </c>
      <c r="E292" s="118">
        <f t="shared" si="110"/>
        <v>0</v>
      </c>
      <c r="F292" s="118">
        <f t="shared" si="110"/>
        <v>0</v>
      </c>
      <c r="G292" s="118">
        <f t="shared" si="110"/>
        <v>0</v>
      </c>
      <c r="H292" s="118">
        <f t="shared" si="110"/>
        <v>0</v>
      </c>
    </row>
    <row r="293" spans="1:8">
      <c r="A293" s="40" t="s">
        <v>504</v>
      </c>
      <c r="B293" s="96" t="s">
        <v>505</v>
      </c>
      <c r="C293" s="88"/>
      <c r="D293" s="58"/>
      <c r="E293" s="58"/>
      <c r="F293" s="58"/>
      <c r="G293" s="65"/>
      <c r="H293" s="65"/>
    </row>
    <row r="295" spans="1:8">
      <c r="B295" s="153" t="s">
        <v>523</v>
      </c>
      <c r="C295" s="153"/>
      <c r="D295" s="153" t="s">
        <v>524</v>
      </c>
      <c r="E295" s="153"/>
      <c r="F295" s="153"/>
      <c r="G295" s="153" t="s">
        <v>525</v>
      </c>
    </row>
    <row r="296" spans="1:8">
      <c r="B296" s="153" t="s">
        <v>526</v>
      </c>
      <c r="C296" s="153"/>
      <c r="D296" s="153" t="s">
        <v>527</v>
      </c>
      <c r="E296" s="153"/>
      <c r="F296" s="153"/>
      <c r="G296" s="153" t="s">
        <v>528</v>
      </c>
    </row>
  </sheetData>
  <protectedRanges>
    <protectedRange sqref="B2:B3 C1:C3" name="Zonă1_1" securityDescriptor="O:WDG:WDD:(A;;CC;;;WD)"/>
    <protectedRange sqref="G69 G37:G40 G164:H166 G80:H84 G111:H112 G95:H96 G120:H121 G126:H127 G158:H161 G168:H171 G139:H141 G153:H156 G25:H33 G35:H35 H37:H42 G45:H50 H51 G53:H55 G56 H56:H57 H59 G61:H65 H66:H67 H69:H70 H87 G91:H93 G99:H105 H108 G114:H115 G117:H118 G123:H124 H129 G133:H137 G144:H145 G147:H148 G150:H151 H173 H177 G183:H185 H186:H188 H190:H191 H196 H198 H201 G203:H203 G209:H213 H215 H218 H220 H226:H227 H230 H241 H248 H250:H251 H256:H258 H260:H263 H270 H272 H274" name="Zonă3"/>
    <protectedRange sqref="B1" name="Zonă1_1_1_1_1_1" securityDescriptor="O:WDG:WDD:(A;;CC;;;WD)"/>
    <protectedRange sqref="I114" name="Zonă3_8"/>
    <protectedRange sqref="I133" name="Zonă3_12"/>
  </protectedRanges>
  <printOptions horizontalCentered="1"/>
  <pageMargins left="0.74803149606299213" right="0.74803149606299213" top="0.19685039370078741" bottom="0.19685039370078741" header="0.15748031496062992" footer="0.15748031496062992"/>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2023-07-26T08:17:22Z</cp:lastPrinted>
  <dcterms:created xsi:type="dcterms:W3CDTF">2023-02-07T08:41:31Z</dcterms:created>
  <dcterms:modified xsi:type="dcterms:W3CDTF">2023-07-26T08:17:26Z</dcterms:modified>
</cp:coreProperties>
</file>